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96981987-3569-48DB-972A-8AC963919E16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33" l="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C4" i="1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50" i="33" s="1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T154" i="33" l="1"/>
  <c r="T29" i="33"/>
  <c r="T43" i="33"/>
  <c r="T36" i="33"/>
  <c r="T57" i="33"/>
  <c r="T99" i="33"/>
  <c r="T106" i="33"/>
  <c r="T127" i="33"/>
  <c r="T15" i="33"/>
  <c r="T64" i="33"/>
  <c r="T150" i="33"/>
  <c r="T152" i="33"/>
  <c r="T141" i="33"/>
  <c r="T22" i="33"/>
  <c r="T151" i="33"/>
  <c r="T153" i="33"/>
  <c r="T113" i="33"/>
  <c r="AG78" i="33"/>
  <c r="T71" i="33"/>
  <c r="T155" i="33" s="1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R77" i="33" l="1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4" i="11"/>
  <c r="AJ147" i="27"/>
  <c r="AJ144" i="27"/>
  <c r="AJ145" i="11"/>
  <c r="AJ143" i="27"/>
  <c r="AJ146" i="27"/>
  <c r="AJ145" i="27"/>
  <c r="AJ143" i="11"/>
  <c r="AJ146" i="11"/>
  <c r="AJ147" i="11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1" i="27"/>
  <c r="AJ14" i="27"/>
  <c r="AJ10" i="27"/>
  <c r="AJ10" i="11"/>
  <c r="AJ13" i="11"/>
  <c r="AJ12" i="11"/>
  <c r="AJ12" i="27"/>
  <c r="AJ14" i="11"/>
  <c r="AJ11" i="11"/>
  <c r="AJ21" i="27"/>
  <c r="AJ13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9" i="27"/>
  <c r="AJ20" i="27"/>
  <c r="AJ18" i="27"/>
  <c r="AJ17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4" i="27"/>
  <c r="AJ28" i="27"/>
  <c r="AJ25" i="27"/>
  <c r="AJ27" i="27"/>
  <c r="AJ26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2" i="27"/>
  <c r="AJ33" i="27"/>
  <c r="AJ35" i="27"/>
  <c r="AJ34" i="27"/>
  <c r="AJ36" i="27" l="1"/>
  <c r="A44" i="27"/>
  <c r="AJ42" i="27"/>
  <c r="AJ39" i="27"/>
  <c r="AJ41" i="27"/>
  <c r="AJ40" i="27"/>
  <c r="AJ38" i="27"/>
  <c r="AJ43" i="27" l="1"/>
  <c r="A51" i="27"/>
  <c r="AJ15" i="11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7" i="27"/>
  <c r="AJ45" i="27"/>
  <c r="AJ49" i="27"/>
  <c r="AJ48" i="27"/>
  <c r="AJ46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53" i="27"/>
  <c r="AJ54" i="27"/>
  <c r="AJ18" i="11"/>
  <c r="AJ20" i="11"/>
  <c r="AJ55" i="27"/>
  <c r="AJ56" i="27"/>
  <c r="AJ17" i="11"/>
  <c r="AJ21" i="11"/>
  <c r="AJ19" i="11"/>
  <c r="AJ52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28" i="11"/>
  <c r="AJ25" i="11"/>
  <c r="AJ60" i="27"/>
  <c r="AJ27" i="11"/>
  <c r="AJ59" i="27"/>
  <c r="AJ24" i="11"/>
  <c r="AJ62" i="27"/>
  <c r="AJ26" i="11"/>
  <c r="AJ63" i="27"/>
  <c r="AJ61" i="27"/>
  <c r="X155" i="11" l="1"/>
  <c r="AE155" i="11"/>
  <c r="W155" i="11"/>
  <c r="AD155" i="11"/>
  <c r="AJ29" i="11"/>
  <c r="AJ64" i="27"/>
  <c r="A72" i="27"/>
  <c r="A30" i="11"/>
  <c r="AJ33" i="11"/>
  <c r="AJ68" i="27"/>
  <c r="AJ69" i="27"/>
  <c r="AJ35" i="11"/>
  <c r="AJ34" i="11"/>
  <c r="AJ67" i="27"/>
  <c r="AJ31" i="11"/>
  <c r="AJ66" i="27"/>
  <c r="AJ32" i="11"/>
  <c r="AJ70" i="27"/>
  <c r="AJ36" i="11" l="1"/>
  <c r="AJ71" i="27"/>
  <c r="A79" i="27"/>
  <c r="A37" i="11"/>
  <c r="AJ39" i="11"/>
  <c r="AJ41" i="11"/>
  <c r="AJ42" i="11"/>
  <c r="AJ40" i="11"/>
  <c r="AJ38" i="11"/>
  <c r="AJ43" i="11" l="1"/>
  <c r="A86" i="27"/>
  <c r="A44" i="11"/>
  <c r="AJ48" i="11"/>
  <c r="AJ45" i="11"/>
  <c r="AJ49" i="11"/>
  <c r="AJ47" i="11"/>
  <c r="AJ46" i="11"/>
  <c r="AJ50" i="11" l="1"/>
  <c r="A93" i="27"/>
  <c r="A51" i="11"/>
  <c r="AJ54" i="11"/>
  <c r="AJ56" i="11"/>
  <c r="AJ55" i="11"/>
  <c r="AJ52" i="11"/>
  <c r="AJ53" i="11"/>
  <c r="AJ57" i="11" l="1"/>
  <c r="A100" i="27"/>
  <c r="A58" i="11"/>
  <c r="C99" i="11"/>
  <c r="V99" i="11" s="1"/>
  <c r="C85" i="11"/>
  <c r="V85" i="11" s="1"/>
  <c r="AC94" i="11"/>
  <c r="AC99" i="11" s="1"/>
  <c r="AJ61" i="11"/>
  <c r="AJ62" i="11"/>
  <c r="AJ97" i="27"/>
  <c r="AJ96" i="27"/>
  <c r="AJ94" i="27"/>
  <c r="AJ60" i="11"/>
  <c r="AJ59" i="11"/>
  <c r="AJ63" i="11"/>
  <c r="AJ98" i="27"/>
  <c r="AJ95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6" i="11"/>
  <c r="AJ102" i="27"/>
  <c r="AJ69" i="11"/>
  <c r="AJ103" i="27"/>
  <c r="AJ68" i="11"/>
  <c r="AJ67" i="11"/>
  <c r="AJ105" i="27"/>
  <c r="AJ101" i="27"/>
  <c r="AJ104" i="27"/>
  <c r="AJ70" i="11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12" i="27"/>
  <c r="AJ109" i="27"/>
  <c r="AJ96" i="11"/>
  <c r="AJ98" i="11"/>
  <c r="AJ97" i="11"/>
  <c r="AJ95" i="11"/>
  <c r="AJ111" i="27"/>
  <c r="AJ110" i="27"/>
  <c r="AJ108" i="27"/>
  <c r="AJ94" i="11"/>
  <c r="AJ81" i="11" l="1"/>
  <c r="AJ84" i="11"/>
  <c r="AJ83" i="11"/>
  <c r="AJ82" i="11"/>
  <c r="AJ80" i="11"/>
  <c r="AJ99" i="11"/>
  <c r="AJ85" i="11" s="1"/>
  <c r="AJ113" i="27"/>
  <c r="A121" i="27"/>
  <c r="A100" i="11"/>
  <c r="AJ101" i="11"/>
  <c r="AJ102" i="11"/>
  <c r="AJ103" i="11"/>
  <c r="AJ105" i="11"/>
  <c r="AJ104" i="11"/>
  <c r="AJ118" i="11" l="1"/>
  <c r="AJ116" i="11"/>
  <c r="AJ117" i="11"/>
  <c r="AJ119" i="11"/>
  <c r="AJ106" i="11"/>
  <c r="AJ120" i="11" s="1"/>
  <c r="AJ115" i="11"/>
  <c r="AJ120" i="27"/>
  <c r="A128" i="27"/>
  <c r="A107" i="11"/>
  <c r="AJ111" i="11"/>
  <c r="AJ112" i="11"/>
  <c r="AJ109" i="11"/>
  <c r="AJ122" i="27"/>
  <c r="AJ108" i="11"/>
  <c r="AJ123" i="27"/>
  <c r="AJ110" i="11"/>
  <c r="AJ113" i="11" l="1"/>
  <c r="AJ127" i="27"/>
  <c r="A135" i="27"/>
  <c r="A114" i="11"/>
  <c r="A121" i="11" s="1"/>
  <c r="AJ122" i="11"/>
  <c r="AJ123" i="11"/>
  <c r="AJ127" i="11" l="1"/>
  <c r="AJ134" i="27"/>
  <c r="A128" i="11"/>
  <c r="AJ140" i="27"/>
  <c r="AJ137" i="27"/>
  <c r="AJ139" i="27"/>
  <c r="AJ136" i="27"/>
  <c r="AJ138" i="27"/>
  <c r="AJ134" i="11" l="1"/>
  <c r="AJ141" i="27"/>
  <c r="A135" i="11"/>
  <c r="AJ136" i="11"/>
  <c r="AJ140" i="11"/>
  <c r="AJ137" i="11"/>
  <c r="AJ138" i="11"/>
  <c r="AJ139" i="11"/>
  <c r="AJ141" i="11" l="1"/>
</calcChain>
</file>

<file path=xl/sharedStrings.xml><?xml version="1.0" encoding="utf-8"?>
<sst xmlns="http://schemas.openxmlformats.org/spreadsheetml/2006/main" count="22475" uniqueCount="582">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</sst>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7" xfId="0" applyNumberFormat="1" applyFont="1" applyBorder="1"/>
    <xf numFmtId="6" fontId="2" fillId="0" borderId="42" xfId="0" applyNumberFormat="1" applyFont="1" applyBorder="1"/>
    <xf numFmtId="6" fontId="0" fillId="0" borderId="0" xfId="0" applyNumberFormat="1" applyFont="1"/>
    <xf numFmtId="6" fontId="4" fillId="0" borderId="42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13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8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4" xfId="0" applyNumberFormat="1" applyFont="1" applyBorder="1" applyAlignment="1">
      <alignment horizontal="left" indent="2"/>
    </xf>
    <xf numFmtId="38" fontId="2" fillId="0" borderId="26" xfId="0" applyNumberFormat="1" applyFont="1" applyBorder="1"/>
    <xf numFmtId="38" fontId="4" fillId="3" borderId="32" xfId="0" applyNumberFormat="1" applyFont="1" applyFill="1" applyBorder="1"/>
    <xf numFmtId="38" fontId="4" fillId="3" borderId="12" xfId="0" applyNumberFormat="1" applyFont="1" applyFill="1" applyBorder="1"/>
    <xf numFmtId="38" fontId="4" fillId="3" borderId="27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7" xfId="0" applyNumberFormat="1" applyFont="1" applyFill="1" applyBorder="1"/>
    <xf numFmtId="38" fontId="0" fillId="0" borderId="0" xfId="0" applyNumberFormat="1" applyFont="1"/>
    <xf numFmtId="38" fontId="4" fillId="0" borderId="42" xfId="0" applyNumberFormat="1" applyFont="1" applyBorder="1" applyAlignment="1">
      <alignment horizontal="left" indent="2"/>
    </xf>
    <xf numFmtId="38" fontId="4" fillId="0" borderId="37" xfId="0" applyNumberFormat="1" applyFont="1" applyBorder="1"/>
    <xf numFmtId="38" fontId="4" fillId="0" borderId="39" xfId="0" applyNumberFormat="1" applyFont="1" applyBorder="1"/>
    <xf numFmtId="38" fontId="4" fillId="0" borderId="43" xfId="0" applyNumberFormat="1" applyFont="1" applyBorder="1"/>
    <xf numFmtId="38" fontId="4" fillId="0" borderId="34" xfId="0" applyNumberFormat="1" applyFont="1" applyBorder="1"/>
    <xf numFmtId="38" fontId="4" fillId="0" borderId="39" xfId="0" applyNumberFormat="1" applyFont="1" applyBorder="1" applyAlignment="1">
      <alignment wrapText="1"/>
    </xf>
    <xf numFmtId="38" fontId="0" fillId="0" borderId="39" xfId="0" applyNumberFormat="1" applyFont="1" applyBorder="1"/>
    <xf numFmtId="38" fontId="0" fillId="0" borderId="43" xfId="0" applyNumberFormat="1" applyFont="1" applyBorder="1"/>
    <xf numFmtId="38" fontId="4" fillId="0" borderId="44" xfId="0" applyNumberFormat="1" applyFont="1" applyBorder="1" applyAlignment="1">
      <alignment horizontal="left" indent="2"/>
    </xf>
    <xf numFmtId="38" fontId="2" fillId="0" borderId="45" xfId="0" applyNumberFormat="1" applyFont="1" applyBorder="1"/>
    <xf numFmtId="38" fontId="2" fillId="0" borderId="46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 applyAlignment="1">
      <alignment wrapText="1"/>
    </xf>
    <xf numFmtId="38" fontId="1" fillId="0" borderId="46" xfId="0" applyNumberFormat="1" applyFont="1" applyBorder="1"/>
    <xf numFmtId="38" fontId="1" fillId="0" borderId="48" xfId="0" applyNumberFormat="1" applyFont="1" applyBorder="1"/>
    <xf numFmtId="38" fontId="1" fillId="0" borderId="0" xfId="0" applyNumberFormat="1" applyFont="1"/>
    <xf numFmtId="38" fontId="2" fillId="0" borderId="42" xfId="0" applyNumberFormat="1" applyFont="1" applyBorder="1"/>
    <xf numFmtId="38" fontId="4" fillId="3" borderId="37" xfId="0" applyNumberFormat="1" applyFont="1" applyFill="1" applyBorder="1"/>
    <xf numFmtId="38" fontId="4" fillId="3" borderId="39" xfId="0" applyNumberFormat="1" applyFont="1" applyFill="1" applyBorder="1"/>
    <xf numFmtId="38" fontId="4" fillId="3" borderId="43" xfId="0" applyNumberFormat="1" applyFont="1" applyFill="1" applyBorder="1"/>
    <xf numFmtId="38" fontId="4" fillId="3" borderId="34" xfId="0" applyNumberFormat="1" applyFont="1" applyFill="1" applyBorder="1"/>
    <xf numFmtId="38" fontId="4" fillId="3" borderId="39" xfId="0" applyNumberFormat="1" applyFont="1" applyFill="1" applyBorder="1" applyAlignment="1">
      <alignment wrapText="1"/>
    </xf>
    <xf numFmtId="38" fontId="0" fillId="3" borderId="39" xfId="0" applyNumberFormat="1" applyFont="1" applyFill="1" applyBorder="1"/>
    <xf numFmtId="38" fontId="0" fillId="3" borderId="43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13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8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7" xfId="0" applyNumberFormat="1" applyFont="1" applyFill="1" applyBorder="1"/>
    <xf numFmtId="6" fontId="4" fillId="3" borderId="39" xfId="0" applyNumberFormat="1" applyFont="1" applyFill="1" applyBorder="1"/>
    <xf numFmtId="6" fontId="4" fillId="3" borderId="43" xfId="0" applyNumberFormat="1" applyFont="1" applyFill="1" applyBorder="1"/>
    <xf numFmtId="6" fontId="4" fillId="3" borderId="34" xfId="0" applyNumberFormat="1" applyFont="1" applyFill="1" applyBorder="1"/>
    <xf numFmtId="6" fontId="4" fillId="3" borderId="39" xfId="0" applyNumberFormat="1" applyFont="1" applyFill="1" applyBorder="1" applyAlignment="1">
      <alignment wrapText="1"/>
    </xf>
    <xf numFmtId="6" fontId="0" fillId="3" borderId="39" xfId="0" applyNumberFormat="1" applyFont="1" applyFill="1" applyBorder="1"/>
    <xf numFmtId="6" fontId="0" fillId="3" borderId="43" xfId="0" applyNumberFormat="1" applyFont="1" applyFill="1" applyBorder="1"/>
    <xf numFmtId="6" fontId="4" fillId="0" borderId="33" xfId="0" applyNumberFormat="1" applyFont="1" applyBorder="1"/>
    <xf numFmtId="6" fontId="4" fillId="0" borderId="19" xfId="0" applyNumberFormat="1" applyFont="1" applyBorder="1"/>
    <xf numFmtId="6" fontId="4" fillId="0" borderId="29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9" xfId="0" applyNumberFormat="1" applyFont="1" applyBorder="1"/>
    <xf numFmtId="6" fontId="2" fillId="0" borderId="36" xfId="0" applyNumberFormat="1" applyFont="1" applyBorder="1"/>
    <xf numFmtId="38" fontId="4" fillId="0" borderId="33" xfId="0" applyNumberFormat="1" applyFont="1" applyBorder="1"/>
    <xf numFmtId="38" fontId="4" fillId="0" borderId="19" xfId="0" applyNumberFormat="1" applyFont="1" applyBorder="1"/>
    <xf numFmtId="38" fontId="4" fillId="0" borderId="29" xfId="0" applyNumberFormat="1" applyFont="1" applyBorder="1"/>
    <xf numFmtId="38" fontId="0" fillId="0" borderId="19" xfId="0" applyNumberFormat="1" applyFont="1" applyBorder="1"/>
    <xf numFmtId="38" fontId="0" fillId="0" borderId="29" xfId="0" applyNumberFormat="1" applyFont="1" applyBorder="1"/>
    <xf numFmtId="38" fontId="2" fillId="0" borderId="36" xfId="0" applyNumberFormat="1" applyFont="1" applyBorder="1"/>
    <xf numFmtId="38" fontId="4" fillId="0" borderId="35" xfId="0" applyNumberFormat="1" applyFont="1" applyBorder="1"/>
    <xf numFmtId="38" fontId="0" fillId="0" borderId="34" xfId="0" applyNumberFormat="1" applyFont="1" applyBorder="1"/>
    <xf numFmtId="38" fontId="0" fillId="0" borderId="35" xfId="0" applyNumberFormat="1" applyFont="1" applyBorder="1"/>
    <xf numFmtId="38" fontId="2" fillId="0" borderId="36" xfId="0" applyNumberFormat="1" applyFont="1" applyFill="1" applyBorder="1"/>
    <xf numFmtId="38" fontId="0" fillId="0" borderId="37" xfId="0" applyNumberFormat="1" applyFont="1" applyBorder="1"/>
    <xf numFmtId="38" fontId="4" fillId="0" borderId="30" xfId="0" applyNumberFormat="1" applyFont="1" applyBorder="1" applyAlignment="1">
      <alignment horizontal="left" indent="2"/>
    </xf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41" xfId="0" applyNumberFormat="1" applyFont="1" applyBorder="1"/>
    <xf numFmtId="38" fontId="1" fillId="0" borderId="31" xfId="0" applyNumberFormat="1" applyFont="1" applyBorder="1"/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34" xfId="0" applyNumberFormat="1" applyFont="1" applyBorder="1"/>
    <xf numFmtId="38" fontId="1" fillId="0" borderId="35" xfId="0" applyNumberFormat="1" applyFont="1" applyBorder="1"/>
    <xf numFmtId="38" fontId="2" fillId="0" borderId="37" xfId="0" applyNumberFormat="1" applyFont="1" applyBorder="1"/>
    <xf numFmtId="38" fontId="2" fillId="0" borderId="39" xfId="0" applyNumberFormat="1" applyFont="1" applyBorder="1"/>
    <xf numFmtId="38" fontId="2" fillId="0" borderId="34" xfId="0" applyNumberFormat="1" applyFont="1" applyBorder="1"/>
    <xf numFmtId="38" fontId="2" fillId="0" borderId="35" xfId="0" applyNumberFormat="1" applyFont="1" applyBorder="1"/>
    <xf numFmtId="38" fontId="2" fillId="0" borderId="34" xfId="0" applyNumberFormat="1" applyFont="1" applyBorder="1" applyAlignment="1">
      <alignment wrapText="1"/>
    </xf>
    <xf numFmtId="6" fontId="2" fillId="0" borderId="45" xfId="0" applyNumberFormat="1" applyFont="1" applyBorder="1"/>
    <xf numFmtId="6" fontId="2" fillId="0" borderId="46" xfId="0" applyNumberFormat="1" applyFont="1" applyBorder="1"/>
    <xf numFmtId="6" fontId="2" fillId="0" borderId="48" xfId="0" applyNumberFormat="1" applyFont="1" applyBorder="1"/>
    <xf numFmtId="6" fontId="2" fillId="0" borderId="46" xfId="0" applyNumberFormat="1" applyFont="1" applyBorder="1" applyAlignment="1">
      <alignment wrapText="1"/>
    </xf>
    <xf numFmtId="6" fontId="1" fillId="0" borderId="46" xfId="0" applyNumberFormat="1" applyFont="1" applyBorder="1"/>
    <xf numFmtId="6" fontId="1" fillId="0" borderId="48" xfId="0" applyNumberFormat="1" applyFont="1" applyBorder="1"/>
    <xf numFmtId="6" fontId="1" fillId="0" borderId="0" xfId="0" applyNumberFormat="1" applyFont="1"/>
    <xf numFmtId="6" fontId="2" fillId="0" borderId="33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9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9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1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2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3" xfId="0" applyNumberFormat="1" applyBorder="1"/>
    <xf numFmtId="14" fontId="0" fillId="0" borderId="53" xfId="0" applyNumberFormat="1" applyBorder="1"/>
    <xf numFmtId="14" fontId="0" fillId="0" borderId="53" xfId="0" applyNumberFormat="1" applyBorder="1" applyAlignment="1">
      <alignment horizontal="right"/>
    </xf>
    <xf numFmtId="0" fontId="0" fillId="0" borderId="54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3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9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9" xfId="0" applyNumberFormat="1" applyFont="1" applyBorder="1"/>
    <xf numFmtId="166" fontId="4" fillId="0" borderId="3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6" xfId="0" applyNumberFormat="1" applyFont="1" applyBorder="1" applyAlignment="1">
      <alignment wrapText="1"/>
    </xf>
    <xf numFmtId="166" fontId="1" fillId="0" borderId="46" xfId="0" applyNumberFormat="1" applyFont="1" applyBorder="1"/>
    <xf numFmtId="166" fontId="1" fillId="0" borderId="48" xfId="0" applyNumberFormat="1" applyFont="1" applyBorder="1"/>
    <xf numFmtId="0" fontId="9" fillId="0" borderId="53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3" xfId="1" applyBorder="1"/>
    <xf numFmtId="0" fontId="9" fillId="0" borderId="53" xfId="1" applyBorder="1" applyAlignment="1">
      <alignment horizontal="left"/>
    </xf>
    <xf numFmtId="0" fontId="9" fillId="5" borderId="53" xfId="1" applyFill="1" applyBorder="1" applyAlignment="1">
      <alignment horizontal="center"/>
    </xf>
    <xf numFmtId="49" fontId="9" fillId="0" borderId="53" xfId="1" applyNumberFormat="1" applyBorder="1" applyAlignment="1">
      <alignment horizontal="left"/>
    </xf>
    <xf numFmtId="38" fontId="4" fillId="0" borderId="13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7" xfId="0" applyNumberFormat="1" applyFont="1" applyFill="1" applyBorder="1"/>
    <xf numFmtId="166" fontId="0" fillId="0" borderId="39" xfId="0" applyNumberFormat="1" applyFont="1" applyBorder="1"/>
    <xf numFmtId="166" fontId="0" fillId="0" borderId="43" xfId="0" applyNumberFormat="1" applyFont="1" applyBorder="1"/>
    <xf numFmtId="166" fontId="4" fillId="3" borderId="34" xfId="0" applyNumberFormat="1" applyFont="1" applyFill="1" applyBorder="1"/>
    <xf numFmtId="166" fontId="4" fillId="3" borderId="39" xfId="0" applyNumberFormat="1" applyFont="1" applyFill="1" applyBorder="1" applyAlignment="1">
      <alignment wrapText="1"/>
    </xf>
    <xf numFmtId="166" fontId="0" fillId="3" borderId="39" xfId="0" applyNumberFormat="1" applyFont="1" applyFill="1" applyBorder="1"/>
    <xf numFmtId="166" fontId="0" fillId="3" borderId="43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9" xfId="0" applyNumberFormat="1" applyFont="1" applyBorder="1"/>
    <xf numFmtId="166" fontId="0" fillId="0" borderId="34" xfId="0" applyNumberFormat="1" applyFont="1" applyBorder="1"/>
    <xf numFmtId="166" fontId="0" fillId="0" borderId="35" xfId="0" applyNumberFormat="1" applyFont="1" applyBorder="1"/>
    <xf numFmtId="166" fontId="1" fillId="0" borderId="34" xfId="0" applyNumberFormat="1" applyFont="1" applyBorder="1"/>
    <xf numFmtId="166" fontId="1" fillId="0" borderId="35" xfId="0" applyNumberFormat="1" applyFont="1" applyBorder="1"/>
    <xf numFmtId="166" fontId="1" fillId="0" borderId="41" xfId="0" applyNumberFormat="1" applyFont="1" applyBorder="1"/>
    <xf numFmtId="166" fontId="1" fillId="0" borderId="31" xfId="0" applyNumberFormat="1" applyFont="1" applyBorder="1"/>
    <xf numFmtId="166" fontId="4" fillId="3" borderId="22" xfId="0" applyNumberFormat="1" applyFont="1" applyFill="1" applyBorder="1"/>
    <xf numFmtId="166" fontId="2" fillId="3" borderId="47" xfId="0" applyNumberFormat="1" applyFont="1" applyFill="1" applyBorder="1"/>
    <xf numFmtId="166" fontId="4" fillId="3" borderId="33" xfId="0" applyNumberFormat="1" applyFont="1" applyFill="1" applyBorder="1"/>
    <xf numFmtId="166" fontId="2" fillId="3" borderId="45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3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9" fillId="5" borderId="53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6.570662731479" createdVersion="6" refreshedVersion="6" minRefreshableVersion="3" recordCount="236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7-26T00:00:00" count="20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3102241.12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7.423153703705" createdVersion="6" refreshedVersion="6" minRefreshableVersion="3" recordCount="239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60.433287731481" createdVersion="6" refreshedVersion="6" minRefreshableVersion="3" recordCount="163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8-16T00:00:00" count="16">
        <d v="2020-08-15T00:00:00"/>
        <m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5-1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4754501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s v="LINE 1"/>
    <x v="0"/>
    <n v="49"/>
    <s v="E1-Residential"/>
    <n v="408317"/>
    <x v="0"/>
    <x v="0"/>
    <x v="0"/>
  </r>
  <r>
    <s v="LINE 1"/>
    <x v="0"/>
    <n v="49"/>
    <s v="E2-Low Income Residential"/>
    <n v="34362"/>
    <x v="1"/>
    <x v="0"/>
    <x v="0"/>
  </r>
  <r>
    <s v="LINE 1"/>
    <x v="0"/>
    <n v="49"/>
    <s v="E3-Small C&amp;I"/>
    <n v="52744"/>
    <x v="2"/>
    <x v="0"/>
    <x v="0"/>
  </r>
  <r>
    <s v="LINE 1"/>
    <x v="0"/>
    <n v="49"/>
    <s v="E4-Medium C&amp;I"/>
    <n v="8187"/>
    <x v="3"/>
    <x v="0"/>
    <x v="0"/>
  </r>
  <r>
    <s v="LINE 1"/>
    <x v="0"/>
    <n v="49"/>
    <s v="E5-Large C&amp;I"/>
    <n v="1050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601"/>
    <x v="0"/>
    <x v="0"/>
    <x v="1"/>
  </r>
  <r>
    <s v="LINE 1"/>
    <x v="0"/>
    <n v="49"/>
    <s v="G2-Low Income Residential"/>
    <n v="21339"/>
    <x v="1"/>
    <x v="0"/>
    <x v="1"/>
  </r>
  <r>
    <s v="LINE 1"/>
    <x v="0"/>
    <n v="49"/>
    <s v="G3-Small C&amp;I"/>
    <n v="19040"/>
    <x v="2"/>
    <x v="0"/>
    <x v="1"/>
  </r>
  <r>
    <s v="LINE 1"/>
    <x v="0"/>
    <n v="49"/>
    <s v="G4-Medium C&amp;I"/>
    <n v="5148"/>
    <x v="3"/>
    <x v="0"/>
    <x v="1"/>
  </r>
  <r>
    <s v="LINE 1"/>
    <x v="0"/>
    <n v="49"/>
    <s v="G5-Large C&amp;I"/>
    <n v="783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7155"/>
    <x v="0"/>
    <x v="1"/>
    <x v="0"/>
  </r>
  <r>
    <s v="LINE 2"/>
    <x v="0"/>
    <n v="49"/>
    <s v="E2-Low Income Residential"/>
    <n v="14017"/>
    <x v="1"/>
    <x v="1"/>
    <x v="0"/>
  </r>
  <r>
    <s v="LINE 2"/>
    <x v="0"/>
    <n v="49"/>
    <s v="E3-Small C&amp;I"/>
    <n v="9852"/>
    <x v="2"/>
    <x v="1"/>
    <x v="0"/>
  </r>
  <r>
    <s v="LINE 2"/>
    <x v="0"/>
    <n v="49"/>
    <s v="E4-Medium C&amp;I"/>
    <n v="1167"/>
    <x v="3"/>
    <x v="1"/>
    <x v="0"/>
  </r>
  <r>
    <s v="LINE 2"/>
    <x v="0"/>
    <n v="49"/>
    <s v="E5-Large C&amp;I"/>
    <n v="117"/>
    <x v="4"/>
    <x v="1"/>
    <x v="0"/>
  </r>
  <r>
    <s v="LINE 2"/>
    <x v="0"/>
    <n v="49"/>
    <s v="G1-Residential"/>
    <n v="47934"/>
    <x v="0"/>
    <x v="1"/>
    <x v="1"/>
  </r>
  <r>
    <s v="LINE 2"/>
    <x v="0"/>
    <n v="49"/>
    <s v="G2-Low Income Residential"/>
    <n v="7160"/>
    <x v="1"/>
    <x v="1"/>
    <x v="1"/>
  </r>
  <r>
    <s v="LINE 2"/>
    <x v="0"/>
    <n v="49"/>
    <s v="G3-Small C&amp;I"/>
    <n v="3242"/>
    <x v="2"/>
    <x v="1"/>
    <x v="1"/>
  </r>
  <r>
    <s v="LINE 2"/>
    <x v="0"/>
    <n v="49"/>
    <s v="G4-Medium C&amp;I"/>
    <n v="742"/>
    <x v="3"/>
    <x v="1"/>
    <x v="1"/>
  </r>
  <r>
    <s v="LINE 2"/>
    <x v="0"/>
    <n v="49"/>
    <s v="G5-Large C&amp;I"/>
    <n v="144"/>
    <x v="4"/>
    <x v="1"/>
    <x v="1"/>
  </r>
  <r>
    <s v="LINE 3"/>
    <x v="0"/>
    <n v="49"/>
    <s v="E1-Residential"/>
    <n v="27539"/>
    <x v="0"/>
    <x v="2"/>
    <x v="0"/>
  </r>
  <r>
    <s v="LINE 3"/>
    <x v="0"/>
    <n v="49"/>
    <s v="E2-Low Income Residential"/>
    <n v="2661"/>
    <x v="1"/>
    <x v="2"/>
    <x v="0"/>
  </r>
  <r>
    <s v="LINE 3"/>
    <x v="0"/>
    <n v="49"/>
    <s v="E3-Small C&amp;I"/>
    <n v="4545"/>
    <x v="2"/>
    <x v="2"/>
    <x v="0"/>
  </r>
  <r>
    <s v="LINE 3"/>
    <x v="0"/>
    <n v="49"/>
    <s v="E4-Medium C&amp;I"/>
    <n v="542"/>
    <x v="3"/>
    <x v="2"/>
    <x v="0"/>
  </r>
  <r>
    <s v="LINE 3"/>
    <x v="0"/>
    <n v="49"/>
    <s v="E5-Large C&amp;I"/>
    <n v="64"/>
    <x v="4"/>
    <x v="2"/>
    <x v="0"/>
  </r>
  <r>
    <s v="LINE 3"/>
    <x v="0"/>
    <n v="49"/>
    <s v="G1-Residential"/>
    <n v="12505"/>
    <x v="0"/>
    <x v="2"/>
    <x v="1"/>
  </r>
  <r>
    <s v="LINE 3"/>
    <x v="0"/>
    <n v="49"/>
    <s v="G2-Low Income Residential"/>
    <n v="785"/>
    <x v="1"/>
    <x v="2"/>
    <x v="1"/>
  </r>
  <r>
    <s v="LINE 3"/>
    <x v="0"/>
    <n v="49"/>
    <s v="G3-Small C&amp;I"/>
    <n v="1234"/>
    <x v="2"/>
    <x v="2"/>
    <x v="1"/>
  </r>
  <r>
    <s v="LINE 3"/>
    <x v="0"/>
    <n v="49"/>
    <s v="G4-Medium C&amp;I"/>
    <n v="343"/>
    <x v="3"/>
    <x v="2"/>
    <x v="1"/>
  </r>
  <r>
    <s v="LINE 3"/>
    <x v="0"/>
    <n v="49"/>
    <s v="G5-Large C&amp;I"/>
    <n v="74"/>
    <x v="4"/>
    <x v="2"/>
    <x v="1"/>
  </r>
  <r>
    <s v="LINE 4"/>
    <x v="0"/>
    <n v="49"/>
    <s v="E1-Residential"/>
    <n v="10970"/>
    <x v="0"/>
    <x v="3"/>
    <x v="0"/>
  </r>
  <r>
    <s v="LINE 4"/>
    <x v="0"/>
    <n v="49"/>
    <s v="E2-Low Income Residential"/>
    <n v="1289"/>
    <x v="1"/>
    <x v="3"/>
    <x v="0"/>
  </r>
  <r>
    <s v="LINE 4"/>
    <x v="0"/>
    <n v="49"/>
    <s v="E3-Small C&amp;I"/>
    <n v="1124"/>
    <x v="2"/>
    <x v="3"/>
    <x v="0"/>
  </r>
  <r>
    <s v="LINE 4"/>
    <x v="0"/>
    <n v="49"/>
    <s v="E4-Medium C&amp;I"/>
    <n v="170"/>
    <x v="3"/>
    <x v="3"/>
    <x v="0"/>
  </r>
  <r>
    <s v="LINE 4"/>
    <x v="0"/>
    <n v="49"/>
    <s v="E5-Large C&amp;I"/>
    <n v="20"/>
    <x v="4"/>
    <x v="3"/>
    <x v="0"/>
  </r>
  <r>
    <s v="LINE 4"/>
    <x v="0"/>
    <n v="49"/>
    <s v="G1-Residential"/>
    <n v="6054"/>
    <x v="0"/>
    <x v="3"/>
    <x v="1"/>
  </r>
  <r>
    <s v="LINE 4"/>
    <x v="0"/>
    <n v="49"/>
    <s v="G2-Low Income Residential"/>
    <n v="560"/>
    <x v="1"/>
    <x v="3"/>
    <x v="1"/>
  </r>
  <r>
    <s v="LINE 4"/>
    <x v="0"/>
    <n v="49"/>
    <s v="G3-Small C&amp;I"/>
    <n v="448"/>
    <x v="2"/>
    <x v="3"/>
    <x v="1"/>
  </r>
  <r>
    <s v="LINE 4"/>
    <x v="0"/>
    <n v="49"/>
    <s v="G4-Medium C&amp;I"/>
    <n v="102"/>
    <x v="3"/>
    <x v="3"/>
    <x v="1"/>
  </r>
  <r>
    <s v="LINE 4"/>
    <x v="0"/>
    <n v="49"/>
    <s v="G5-Large C&amp;I"/>
    <n v="22"/>
    <x v="4"/>
    <x v="3"/>
    <x v="1"/>
  </r>
  <r>
    <s v="LINE 5"/>
    <x v="0"/>
    <n v="49"/>
    <s v="E1-Residential"/>
    <n v="38646"/>
    <x v="0"/>
    <x v="4"/>
    <x v="0"/>
  </r>
  <r>
    <s v="LINE 5"/>
    <x v="0"/>
    <n v="49"/>
    <s v="E2-Low Income Residential"/>
    <n v="10067"/>
    <x v="1"/>
    <x v="4"/>
    <x v="0"/>
  </r>
  <r>
    <s v="LINE 5"/>
    <x v="0"/>
    <n v="49"/>
    <s v="E3-Small C&amp;I"/>
    <n v="4183"/>
    <x v="2"/>
    <x v="4"/>
    <x v="0"/>
  </r>
  <r>
    <s v="LINE 5"/>
    <x v="0"/>
    <n v="49"/>
    <s v="E4-Medium C&amp;I"/>
    <n v="455"/>
    <x v="3"/>
    <x v="4"/>
    <x v="0"/>
  </r>
  <r>
    <s v="LINE 5"/>
    <x v="0"/>
    <n v="49"/>
    <s v="E5-Large C&amp;I"/>
    <n v="33"/>
    <x v="4"/>
    <x v="4"/>
    <x v="0"/>
  </r>
  <r>
    <s v="LINE 5"/>
    <x v="0"/>
    <n v="49"/>
    <s v="G1-Residential"/>
    <n v="29375"/>
    <x v="0"/>
    <x v="4"/>
    <x v="1"/>
  </r>
  <r>
    <s v="LINE 5"/>
    <x v="0"/>
    <n v="49"/>
    <s v="G2-Low Income Residential"/>
    <n v="5815"/>
    <x v="1"/>
    <x v="4"/>
    <x v="1"/>
  </r>
  <r>
    <s v="LINE 5"/>
    <x v="0"/>
    <n v="49"/>
    <s v="G3-Small C&amp;I"/>
    <n v="1560"/>
    <x v="2"/>
    <x v="4"/>
    <x v="1"/>
  </r>
  <r>
    <s v="LINE 5"/>
    <x v="0"/>
    <n v="49"/>
    <s v="G4-Medium C&amp;I"/>
    <n v="297"/>
    <x v="3"/>
    <x v="4"/>
    <x v="1"/>
  </r>
  <r>
    <s v="LINE 5"/>
    <x v="0"/>
    <n v="49"/>
    <s v="G5-Large C&amp;I"/>
    <n v="48"/>
    <x v="4"/>
    <x v="4"/>
    <x v="1"/>
  </r>
  <r>
    <s v="LINE 6"/>
    <x v="0"/>
    <n v="49"/>
    <s v="E1-Residential"/>
    <n v="9743512"/>
    <x v="0"/>
    <x v="5"/>
    <x v="0"/>
  </r>
  <r>
    <s v="LINE 6"/>
    <x v="0"/>
    <n v="49"/>
    <s v="E2-Low Income Residential"/>
    <n v="1372510"/>
    <x v="1"/>
    <x v="5"/>
    <x v="0"/>
  </r>
  <r>
    <s v="LINE 6"/>
    <x v="0"/>
    <n v="49"/>
    <s v="E3-Small C&amp;I"/>
    <n v="1613935"/>
    <x v="2"/>
    <x v="5"/>
    <x v="0"/>
  </r>
  <r>
    <s v="LINE 6"/>
    <x v="0"/>
    <n v="49"/>
    <s v="E4-Medium C&amp;I"/>
    <n v="1959619"/>
    <x v="3"/>
    <x v="5"/>
    <x v="0"/>
  </r>
  <r>
    <s v="LINE 6"/>
    <x v="0"/>
    <n v="49"/>
    <s v="E5-Large C&amp;I"/>
    <n v="2157222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014832"/>
    <x v="0"/>
    <x v="5"/>
    <x v="1"/>
  </r>
  <r>
    <s v="LINE 6"/>
    <x v="0"/>
    <n v="49"/>
    <s v="G2-Low Income Residential"/>
    <n v="272026"/>
    <x v="1"/>
    <x v="5"/>
    <x v="1"/>
  </r>
  <r>
    <s v="LINE 6"/>
    <x v="0"/>
    <n v="49"/>
    <s v="G3-Small C&amp;I"/>
    <n v="172779"/>
    <x v="2"/>
    <x v="5"/>
    <x v="1"/>
  </r>
  <r>
    <s v="LINE 6"/>
    <x v="0"/>
    <n v="49"/>
    <s v="G4-Medium C&amp;I"/>
    <n v="278729"/>
    <x v="3"/>
    <x v="5"/>
    <x v="1"/>
  </r>
  <r>
    <s v="LINE 6"/>
    <x v="0"/>
    <n v="49"/>
    <s v="G5-Large C&amp;I"/>
    <n v="551099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5104926"/>
    <x v="0"/>
    <x v="6"/>
    <x v="0"/>
  </r>
  <r>
    <s v="LINE 7"/>
    <x v="0"/>
    <n v="49"/>
    <s v="E2-Low Income Residential"/>
    <n v="983096"/>
    <x v="1"/>
    <x v="6"/>
    <x v="0"/>
  </r>
  <r>
    <s v="LINE 7"/>
    <x v="0"/>
    <n v="49"/>
    <s v="E3-Small C&amp;I"/>
    <n v="726843"/>
    <x v="2"/>
    <x v="6"/>
    <x v="0"/>
  </r>
  <r>
    <s v="LINE 7"/>
    <x v="0"/>
    <n v="49"/>
    <s v="E4-Medium C&amp;I"/>
    <n v="733866"/>
    <x v="3"/>
    <x v="6"/>
    <x v="0"/>
  </r>
  <r>
    <s v="LINE 7"/>
    <x v="0"/>
    <n v="49"/>
    <s v="E5-Large C&amp;I"/>
    <n v="1387199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379316"/>
    <x v="0"/>
    <x v="6"/>
    <x v="1"/>
  </r>
  <r>
    <s v="LINE 7"/>
    <x v="0"/>
    <n v="49"/>
    <s v="G2-Low Income Residential"/>
    <n v="406476"/>
    <x v="1"/>
    <x v="6"/>
    <x v="1"/>
  </r>
  <r>
    <s v="LINE 7"/>
    <x v="0"/>
    <n v="49"/>
    <s v="G3-Small C&amp;I"/>
    <n v="154493"/>
    <x v="2"/>
    <x v="6"/>
    <x v="1"/>
  </r>
  <r>
    <s v="LINE 7"/>
    <x v="0"/>
    <n v="49"/>
    <s v="G4-Medium C&amp;I"/>
    <n v="203585"/>
    <x v="3"/>
    <x v="6"/>
    <x v="1"/>
  </r>
  <r>
    <s v="LINE 7"/>
    <x v="0"/>
    <n v="49"/>
    <s v="G5-Large C&amp;I"/>
    <n v="247406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0509342"/>
    <x v="0"/>
    <x v="7"/>
    <x v="0"/>
  </r>
  <r>
    <s v="LINE 8"/>
    <x v="0"/>
    <n v="49"/>
    <s v="E2-Low Income Residential"/>
    <n v="12031277"/>
    <x v="1"/>
    <x v="7"/>
    <x v="0"/>
  </r>
  <r>
    <s v="LINE 8"/>
    <x v="0"/>
    <n v="49"/>
    <s v="E3-Small C&amp;I"/>
    <n v="3365104"/>
    <x v="2"/>
    <x v="7"/>
    <x v="0"/>
  </r>
  <r>
    <s v="LINE 8"/>
    <x v="0"/>
    <n v="49"/>
    <s v="E4-Medium C&amp;I"/>
    <n v="2035025"/>
    <x v="3"/>
    <x v="7"/>
    <x v="0"/>
  </r>
  <r>
    <s v="LINE 8"/>
    <x v="0"/>
    <n v="49"/>
    <s v="E5-Large C&amp;I"/>
    <n v="525631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326299"/>
    <x v="0"/>
    <x v="7"/>
    <x v="1"/>
  </r>
  <r>
    <s v="LINE 8"/>
    <x v="0"/>
    <n v="49"/>
    <s v="G2-Low Income Residential"/>
    <n v="6324982"/>
    <x v="1"/>
    <x v="7"/>
    <x v="1"/>
  </r>
  <r>
    <s v="LINE 8"/>
    <x v="0"/>
    <n v="49"/>
    <s v="G3-Small C&amp;I"/>
    <n v="1191572"/>
    <x v="2"/>
    <x v="7"/>
    <x v="1"/>
  </r>
  <r>
    <s v="LINE 8"/>
    <x v="0"/>
    <n v="49"/>
    <s v="G4-Medium C&amp;I"/>
    <n v="1050527"/>
    <x v="3"/>
    <x v="7"/>
    <x v="1"/>
  </r>
  <r>
    <s v="LINE 8"/>
    <x v="0"/>
    <n v="49"/>
    <s v="G5-Large C&amp;I"/>
    <n v="823629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5357779"/>
    <x v="0"/>
    <x v="8"/>
    <x v="0"/>
  </r>
  <r>
    <s v="LINE 9"/>
    <x v="0"/>
    <n v="49"/>
    <s v="E2-Low Income Residential"/>
    <n v="14386884"/>
    <x v="1"/>
    <x v="8"/>
    <x v="0"/>
  </r>
  <r>
    <s v="LINE 9"/>
    <x v="0"/>
    <n v="49"/>
    <s v="E3-Small C&amp;I"/>
    <n v="5705882"/>
    <x v="2"/>
    <x v="8"/>
    <x v="0"/>
  </r>
  <r>
    <s v="LINE 9"/>
    <x v="0"/>
    <n v="49"/>
    <s v="E4-Medium C&amp;I"/>
    <n v="4728510"/>
    <x v="3"/>
    <x v="8"/>
    <x v="0"/>
  </r>
  <r>
    <s v="LINE 9"/>
    <x v="0"/>
    <n v="49"/>
    <s v="E5-Large C&amp;I"/>
    <n v="4070052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6720448"/>
    <x v="0"/>
    <x v="8"/>
    <x v="1"/>
  </r>
  <r>
    <s v="LINE 9"/>
    <x v="0"/>
    <n v="49"/>
    <s v="G2-Low Income Residential"/>
    <n v="7003484"/>
    <x v="1"/>
    <x v="8"/>
    <x v="1"/>
  </r>
  <r>
    <s v="LINE 9"/>
    <x v="0"/>
    <n v="49"/>
    <s v="G3-Small C&amp;I"/>
    <n v="1518844"/>
    <x v="2"/>
    <x v="8"/>
    <x v="1"/>
  </r>
  <r>
    <s v="LINE 9"/>
    <x v="0"/>
    <n v="49"/>
    <s v="G4-Medium C&amp;I"/>
    <n v="1532841"/>
    <x v="3"/>
    <x v="8"/>
    <x v="1"/>
  </r>
  <r>
    <s v="LINE 9"/>
    <x v="0"/>
    <n v="49"/>
    <s v="G5-Large C&amp;I"/>
    <n v="1622135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36586284"/>
    <x v="0"/>
    <x v="9"/>
    <x v="0"/>
  </r>
  <r>
    <s v="LINE 13"/>
    <x v="0"/>
    <n v="49"/>
    <s v="E2-Low Income Residential"/>
    <n v="2148068"/>
    <x v="1"/>
    <x v="9"/>
    <x v="0"/>
  </r>
  <r>
    <s v="LINE 13"/>
    <x v="0"/>
    <n v="49"/>
    <s v="E3-Small C&amp;I"/>
    <n v="6252080"/>
    <x v="2"/>
    <x v="9"/>
    <x v="0"/>
  </r>
  <r>
    <s v="LINE 13"/>
    <x v="0"/>
    <n v="49"/>
    <s v="E4-Medium C&amp;I"/>
    <n v="10679069"/>
    <x v="3"/>
    <x v="9"/>
    <x v="0"/>
  </r>
  <r>
    <s v="LINE 13"/>
    <x v="0"/>
    <n v="49"/>
    <s v="E5-Large C&amp;I"/>
    <n v="11667236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4428317"/>
    <x v="0"/>
    <x v="9"/>
    <x v="1"/>
  </r>
  <r>
    <s v="LINE 13"/>
    <x v="0"/>
    <n v="49"/>
    <s v="G2-Low Income Residential"/>
    <n v="220596"/>
    <x v="1"/>
    <x v="9"/>
    <x v="1"/>
  </r>
  <r>
    <s v="LINE 13"/>
    <x v="0"/>
    <n v="49"/>
    <s v="G3-Small C&amp;I"/>
    <n v="468765"/>
    <x v="2"/>
    <x v="9"/>
    <x v="1"/>
  </r>
  <r>
    <s v="LINE 13"/>
    <x v="0"/>
    <n v="49"/>
    <s v="G4-Medium C&amp;I"/>
    <n v="1068949"/>
    <x v="3"/>
    <x v="9"/>
    <x v="1"/>
  </r>
  <r>
    <s v="LINE 13"/>
    <x v="0"/>
    <n v="49"/>
    <s v="G5-Large C&amp;I"/>
    <n v="2115678"/>
    <x v="4"/>
    <x v="9"/>
    <x v="1"/>
  </r>
  <r>
    <s v="LINE 13"/>
    <x v="0"/>
    <n v="49"/>
    <s v="G6-OTHER"/>
    <n v="13201"/>
    <x v="5"/>
    <x v="9"/>
    <x v="1"/>
  </r>
  <r>
    <s v="LINE 14"/>
    <x v="0"/>
    <n v="49"/>
    <s v="E1-Residential"/>
    <n v="29668250"/>
    <x v="0"/>
    <x v="10"/>
    <x v="0"/>
  </r>
  <r>
    <s v="LINE 14"/>
    <x v="0"/>
    <n v="49"/>
    <s v="E2-Low Income Residential"/>
    <n v="1395589"/>
    <x v="1"/>
    <x v="10"/>
    <x v="0"/>
  </r>
  <r>
    <s v="LINE 14"/>
    <x v="0"/>
    <n v="49"/>
    <s v="E3-Small C&amp;I"/>
    <n v="4887535"/>
    <x v="2"/>
    <x v="10"/>
    <x v="0"/>
  </r>
  <r>
    <s v="LINE 14"/>
    <x v="0"/>
    <n v="49"/>
    <s v="E4-Medium C&amp;I"/>
    <n v="8097574"/>
    <x v="3"/>
    <x v="10"/>
    <x v="0"/>
  </r>
  <r>
    <s v="LINE 14"/>
    <x v="0"/>
    <n v="49"/>
    <s v="E5-Large C&amp;I"/>
    <n v="9901005"/>
    <x v="4"/>
    <x v="10"/>
    <x v="0"/>
  </r>
  <r>
    <s v="LINE 14"/>
    <x v="0"/>
    <n v="49"/>
    <s v="E6-OTHER"/>
    <n v="8787"/>
    <x v="5"/>
    <x v="10"/>
    <x v="0"/>
  </r>
  <r>
    <s v="LINE 14"/>
    <x v="0"/>
    <n v="49"/>
    <s v="G1-Residential"/>
    <n v="4922045"/>
    <x v="0"/>
    <x v="10"/>
    <x v="1"/>
  </r>
  <r>
    <s v="LINE 14"/>
    <x v="0"/>
    <n v="49"/>
    <s v="G2-Low Income Residential"/>
    <n v="225822"/>
    <x v="1"/>
    <x v="10"/>
    <x v="1"/>
  </r>
  <r>
    <s v="LINE 14"/>
    <x v="0"/>
    <n v="49"/>
    <s v="G3-Small C&amp;I"/>
    <n v="524685"/>
    <x v="2"/>
    <x v="10"/>
    <x v="1"/>
  </r>
  <r>
    <s v="LINE 14"/>
    <x v="0"/>
    <n v="49"/>
    <s v="G4-Medium C&amp;I"/>
    <n v="955237"/>
    <x v="3"/>
    <x v="10"/>
    <x v="1"/>
  </r>
  <r>
    <s v="LINE 14"/>
    <x v="0"/>
    <n v="49"/>
    <s v="G5-Large C&amp;I"/>
    <n v="972573"/>
    <x v="4"/>
    <x v="10"/>
    <x v="1"/>
  </r>
  <r>
    <s v="LINE 14"/>
    <x v="0"/>
    <n v="49"/>
    <s v="G6-OTHER"/>
    <n v="12584"/>
    <x v="5"/>
    <x v="10"/>
    <x v="1"/>
  </r>
  <r>
    <s v="LINE 15"/>
    <x v="0"/>
    <n v="49"/>
    <s v="E1-Residential"/>
    <n v="179160"/>
    <x v="0"/>
    <x v="11"/>
    <x v="0"/>
  </r>
  <r>
    <s v="LINE 15"/>
    <x v="0"/>
    <n v="49"/>
    <s v="E2-Low Income Residential"/>
    <n v="14574"/>
    <x v="1"/>
    <x v="11"/>
    <x v="0"/>
  </r>
  <r>
    <s v="LINE 15"/>
    <x v="0"/>
    <n v="49"/>
    <s v="E3-Small C&amp;I"/>
    <n v="24200"/>
    <x v="2"/>
    <x v="11"/>
    <x v="0"/>
  </r>
  <r>
    <s v="LINE 15"/>
    <x v="0"/>
    <n v="49"/>
    <s v="E4-Medium C&amp;I"/>
    <n v="4370"/>
    <x v="3"/>
    <x v="11"/>
    <x v="0"/>
  </r>
  <r>
    <s v="LINE 15"/>
    <x v="0"/>
    <n v="49"/>
    <s v="E5-Large C&amp;I"/>
    <n v="687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91283"/>
    <x v="0"/>
    <x v="11"/>
    <x v="1"/>
  </r>
  <r>
    <s v="LINE 15"/>
    <x v="0"/>
    <n v="49"/>
    <s v="G2-Low Income Residential"/>
    <n v="9522"/>
    <x v="1"/>
    <x v="11"/>
    <x v="1"/>
  </r>
  <r>
    <s v="LINE 15"/>
    <x v="0"/>
    <n v="49"/>
    <s v="G3-Small C&amp;I"/>
    <n v="8231"/>
    <x v="2"/>
    <x v="11"/>
    <x v="1"/>
  </r>
  <r>
    <s v="LINE 15"/>
    <x v="0"/>
    <n v="49"/>
    <s v="G4-Medium C&amp;I"/>
    <n v="2380"/>
    <x v="3"/>
    <x v="11"/>
    <x v="1"/>
  </r>
  <r>
    <s v="LINE 15"/>
    <x v="0"/>
    <n v="49"/>
    <s v="G5-Large C&amp;I"/>
    <n v="303"/>
    <x v="4"/>
    <x v="11"/>
    <x v="1"/>
  </r>
  <r>
    <s v="LINE 15"/>
    <x v="0"/>
    <n v="49"/>
    <s v="G6-OTHER"/>
    <n v="9"/>
    <x v="5"/>
    <x v="11"/>
    <x v="1"/>
  </r>
  <r>
    <s v="LINE 17"/>
    <x v="0"/>
    <n v="49"/>
    <s v="E1-Residential"/>
    <n v="184"/>
    <x v="0"/>
    <x v="12"/>
    <x v="0"/>
  </r>
  <r>
    <s v="LINE 17"/>
    <x v="0"/>
    <n v="49"/>
    <s v="E2-Low Income Residential"/>
    <n v="1494"/>
    <x v="1"/>
    <x v="12"/>
    <x v="0"/>
  </r>
  <r>
    <s v="LINE 17"/>
    <x v="0"/>
    <n v="49"/>
    <s v="G1-Residential"/>
    <n v="89"/>
    <x v="0"/>
    <x v="12"/>
    <x v="1"/>
  </r>
  <r>
    <s v="LINE 17"/>
    <x v="0"/>
    <n v="49"/>
    <s v="G2-Low Income Residential"/>
    <n v="625"/>
    <x v="1"/>
    <x v="12"/>
    <x v="1"/>
  </r>
  <r>
    <s v="LINE 19"/>
    <x v="0"/>
    <n v="49"/>
    <s v="E1-Residential"/>
    <n v="5371"/>
    <x v="0"/>
    <x v="13"/>
    <x v="0"/>
  </r>
  <r>
    <s v="LINE 19"/>
    <x v="0"/>
    <n v="49"/>
    <s v="E2-Low Income Residential"/>
    <n v="1753"/>
    <x v="1"/>
    <x v="13"/>
    <x v="0"/>
  </r>
  <r>
    <s v="LINE 19"/>
    <x v="0"/>
    <n v="49"/>
    <s v="E3-Small C&amp;I"/>
    <n v="309"/>
    <x v="2"/>
    <x v="13"/>
    <x v="0"/>
  </r>
  <r>
    <s v="LINE 19"/>
    <x v="0"/>
    <n v="49"/>
    <s v="E4-Medium C&amp;I"/>
    <n v="71"/>
    <x v="3"/>
    <x v="13"/>
    <x v="0"/>
  </r>
  <r>
    <s v="LINE 19"/>
    <x v="0"/>
    <n v="49"/>
    <s v="E5-Large C&amp;I"/>
    <n v="3"/>
    <x v="4"/>
    <x v="13"/>
    <x v="0"/>
  </r>
  <r>
    <s v="LINE 19"/>
    <x v="0"/>
    <n v="49"/>
    <s v="G1-Residential"/>
    <n v="3286"/>
    <x v="0"/>
    <x v="13"/>
    <x v="1"/>
  </r>
  <r>
    <s v="LINE 19"/>
    <x v="0"/>
    <n v="49"/>
    <s v="G2-Low Income Residential"/>
    <n v="726"/>
    <x v="1"/>
    <x v="13"/>
    <x v="1"/>
  </r>
  <r>
    <s v="LINE 19"/>
    <x v="0"/>
    <n v="49"/>
    <s v="G3-Small C&amp;I"/>
    <n v="102"/>
    <x v="2"/>
    <x v="13"/>
    <x v="1"/>
  </r>
  <r>
    <s v="LINE 19"/>
    <x v="0"/>
    <n v="49"/>
    <s v="G4-Medium C&amp;I"/>
    <n v="31"/>
    <x v="3"/>
    <x v="13"/>
    <x v="1"/>
  </r>
  <r>
    <s v="LINE 19"/>
    <x v="0"/>
    <n v="49"/>
    <s v="G5-Large C&amp;I"/>
    <n v="5"/>
    <x v="4"/>
    <x v="13"/>
    <x v="1"/>
  </r>
  <r>
    <s v="LINE 20"/>
    <x v="0"/>
    <n v="49"/>
    <s v="E1-Residential"/>
    <n v="54754501"/>
    <x v="0"/>
    <x v="14"/>
    <x v="0"/>
  </r>
  <r>
    <s v="LINE 20"/>
    <x v="0"/>
    <n v="49"/>
    <s v="E2-Low Income Residential"/>
    <n v="3345334"/>
    <x v="1"/>
    <x v="14"/>
    <x v="0"/>
  </r>
  <r>
    <s v="LINE 20"/>
    <x v="0"/>
    <n v="49"/>
    <s v="E3-Small C&amp;I"/>
    <n v="8877700"/>
    <x v="2"/>
    <x v="14"/>
    <x v="0"/>
  </r>
  <r>
    <s v="LINE 20"/>
    <x v="0"/>
    <n v="49"/>
    <s v="E4-Medium C&amp;I"/>
    <n v="14715590"/>
    <x v="3"/>
    <x v="14"/>
    <x v="0"/>
  </r>
  <r>
    <s v="LINE 20"/>
    <x v="0"/>
    <n v="49"/>
    <s v="E5-Large C&amp;I"/>
    <n v="16830115"/>
    <x v="4"/>
    <x v="14"/>
    <x v="0"/>
  </r>
  <r>
    <s v="LINE 20"/>
    <x v="0"/>
    <n v="49"/>
    <s v="E6-OTHER"/>
    <n v="31682"/>
    <x v="5"/>
    <x v="14"/>
    <x v="0"/>
  </r>
  <r>
    <s v="LINE 20"/>
    <x v="0"/>
    <n v="49"/>
    <s v="G1-Residential"/>
    <n v="6804481"/>
    <x v="0"/>
    <x v="14"/>
    <x v="1"/>
  </r>
  <r>
    <s v="LINE 20"/>
    <x v="0"/>
    <n v="49"/>
    <s v="G2-Low Income Residential"/>
    <n v="346561"/>
    <x v="1"/>
    <x v="14"/>
    <x v="1"/>
  </r>
  <r>
    <s v="LINE 20"/>
    <x v="0"/>
    <n v="49"/>
    <s v="G3-Small C&amp;I"/>
    <n v="712593"/>
    <x v="2"/>
    <x v="14"/>
    <x v="1"/>
  </r>
  <r>
    <s v="LINE 20"/>
    <x v="0"/>
    <n v="49"/>
    <s v="G4-Medium C&amp;I"/>
    <n v="1531494"/>
    <x v="3"/>
    <x v="14"/>
    <x v="1"/>
  </r>
  <r>
    <s v="LINE 20"/>
    <x v="0"/>
    <n v="49"/>
    <s v="G5-Large C&amp;I"/>
    <n v="2313579"/>
    <x v="4"/>
    <x v="14"/>
    <x v="1"/>
  </r>
  <r>
    <s v="LINE 20"/>
    <x v="0"/>
    <n v="49"/>
    <s v="G6-OTHER"/>
    <n v="13233"/>
    <x v="5"/>
    <x v="14"/>
    <x v="1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6">
        <item x="1"/>
        <item m="1" x="12"/>
        <item m="1" x="15"/>
        <item m="1" x="14"/>
        <item m="1" x="13"/>
        <item m="1" x="9"/>
        <item m="1" x="7"/>
        <item m="1" x="5"/>
        <item m="1" x="4"/>
        <item m="1" x="11"/>
        <item m="1" x="10"/>
        <item m="1" x="8"/>
        <item m="1" x="6"/>
        <item m="1" x="3"/>
        <item m="1" x="2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5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D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1">
        <item h="1" m="1" x="18"/>
        <item h="1" m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9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4" customWidth="1"/>
    <col min="2" max="2" width="94.85546875" style="187" customWidth="1"/>
    <col min="4" max="6" width="17.7109375" customWidth="1"/>
  </cols>
  <sheetData>
    <row r="1" spans="1:6" ht="15.75" thickBot="1" x14ac:dyDescent="0.3"/>
    <row r="2" spans="1:6" ht="15.75" thickBot="1" x14ac:dyDescent="0.3">
      <c r="A2" s="278" t="s">
        <v>165</v>
      </c>
      <c r="B2" s="279"/>
    </row>
    <row r="3" spans="1:6" ht="30" x14ac:dyDescent="0.25">
      <c r="A3" s="195" t="s">
        <v>64</v>
      </c>
      <c r="B3" s="192" t="s">
        <v>68</v>
      </c>
    </row>
    <row r="4" spans="1:6" ht="30" x14ac:dyDescent="0.25">
      <c r="A4" s="195" t="s">
        <v>65</v>
      </c>
      <c r="B4" s="192" t="s">
        <v>69</v>
      </c>
    </row>
    <row r="5" spans="1:6" x14ac:dyDescent="0.25">
      <c r="A5" s="195" t="s">
        <v>66</v>
      </c>
      <c r="B5" s="192" t="s">
        <v>70</v>
      </c>
    </row>
    <row r="6" spans="1:6" x14ac:dyDescent="0.25">
      <c r="A6" s="195" t="s">
        <v>67</v>
      </c>
      <c r="B6" s="192" t="s">
        <v>71</v>
      </c>
    </row>
    <row r="7" spans="1:6" x14ac:dyDescent="0.25">
      <c r="A7" s="195" t="s">
        <v>73</v>
      </c>
      <c r="B7" s="192" t="s">
        <v>72</v>
      </c>
    </row>
    <row r="8" spans="1:6" x14ac:dyDescent="0.25">
      <c r="A8" s="193"/>
    </row>
    <row r="9" spans="1:6" x14ac:dyDescent="0.25">
      <c r="A9" s="193"/>
    </row>
    <row r="10" spans="1:6" ht="15.75" thickBot="1" x14ac:dyDescent="0.3">
      <c r="A10" s="193"/>
    </row>
    <row r="11" spans="1:6" ht="15.75" thickBot="1" x14ac:dyDescent="0.3">
      <c r="A11" s="278" t="s">
        <v>188</v>
      </c>
      <c r="B11" s="279"/>
      <c r="D11" s="280" t="s">
        <v>189</v>
      </c>
      <c r="E11" s="281"/>
      <c r="F11" s="282"/>
    </row>
    <row r="12" spans="1:6" ht="30" x14ac:dyDescent="0.25">
      <c r="A12" s="193" t="s">
        <v>74</v>
      </c>
      <c r="B12" s="187" t="s">
        <v>174</v>
      </c>
      <c r="D12" s="199" t="s">
        <v>75</v>
      </c>
      <c r="E12" s="199" t="s">
        <v>76</v>
      </c>
      <c r="F12" s="199" t="s">
        <v>77</v>
      </c>
    </row>
    <row r="13" spans="1:6" x14ac:dyDescent="0.25">
      <c r="A13" s="193" t="s">
        <v>81</v>
      </c>
      <c r="B13" s="187" t="s">
        <v>175</v>
      </c>
      <c r="D13" s="196">
        <v>43525</v>
      </c>
      <c r="E13" s="197">
        <v>43554</v>
      </c>
      <c r="F13" s="197">
        <v>43554</v>
      </c>
    </row>
    <row r="14" spans="1:6" x14ac:dyDescent="0.25">
      <c r="A14" s="193" t="s">
        <v>82</v>
      </c>
      <c r="B14" s="187" t="s">
        <v>176</v>
      </c>
      <c r="D14" s="196">
        <v>43556</v>
      </c>
      <c r="E14" s="197">
        <v>43582</v>
      </c>
      <c r="F14" s="197">
        <v>43582</v>
      </c>
    </row>
    <row r="15" spans="1:6" x14ac:dyDescent="0.25">
      <c r="A15" s="193" t="s">
        <v>83</v>
      </c>
      <c r="B15" s="187" t="s">
        <v>177</v>
      </c>
      <c r="D15" s="196">
        <v>43586</v>
      </c>
      <c r="E15" s="197">
        <v>43610</v>
      </c>
      <c r="F15" s="197">
        <v>43617</v>
      </c>
    </row>
    <row r="16" spans="1:6" x14ac:dyDescent="0.25">
      <c r="A16" s="193" t="s">
        <v>92</v>
      </c>
      <c r="B16" s="187" t="s">
        <v>178</v>
      </c>
      <c r="D16" s="196">
        <v>43617</v>
      </c>
      <c r="E16" s="197">
        <v>43645</v>
      </c>
      <c r="F16" s="197">
        <v>43645</v>
      </c>
    </row>
    <row r="17" spans="1:6" x14ac:dyDescent="0.25">
      <c r="A17" s="193" t="s">
        <v>93</v>
      </c>
      <c r="B17" s="187" t="s">
        <v>179</v>
      </c>
      <c r="D17" s="196">
        <v>43647</v>
      </c>
      <c r="E17" s="197">
        <v>43673</v>
      </c>
      <c r="F17" s="197">
        <v>43673</v>
      </c>
    </row>
    <row r="18" spans="1:6" x14ac:dyDescent="0.25">
      <c r="A18" s="193" t="s">
        <v>94</v>
      </c>
      <c r="B18" s="187" t="s">
        <v>180</v>
      </c>
      <c r="D18" s="196">
        <v>43678</v>
      </c>
      <c r="E18" s="197">
        <v>43708</v>
      </c>
      <c r="F18" s="197">
        <v>43708</v>
      </c>
    </row>
    <row r="19" spans="1:6" x14ac:dyDescent="0.25">
      <c r="A19" s="193" t="s">
        <v>95</v>
      </c>
      <c r="B19" s="187" t="s">
        <v>181</v>
      </c>
      <c r="D19" s="196">
        <v>43709</v>
      </c>
      <c r="E19" s="197">
        <v>43736</v>
      </c>
      <c r="F19" s="197">
        <v>43736</v>
      </c>
    </row>
    <row r="20" spans="1:6" ht="30" x14ac:dyDescent="0.25">
      <c r="A20" s="193" t="s">
        <v>96</v>
      </c>
      <c r="B20" s="187" t="s">
        <v>182</v>
      </c>
      <c r="D20" s="196">
        <v>43739</v>
      </c>
      <c r="E20" s="197">
        <v>43764</v>
      </c>
      <c r="F20" s="197">
        <v>43764</v>
      </c>
    </row>
    <row r="21" spans="1:6" x14ac:dyDescent="0.25">
      <c r="A21" s="193" t="s">
        <v>97</v>
      </c>
      <c r="B21" s="187" t="s">
        <v>187</v>
      </c>
      <c r="D21" s="196">
        <v>43770</v>
      </c>
      <c r="E21" s="197">
        <v>43799</v>
      </c>
      <c r="F21" s="197">
        <v>43799</v>
      </c>
    </row>
    <row r="22" spans="1:6" ht="30" x14ac:dyDescent="0.25">
      <c r="A22" s="193" t="s">
        <v>98</v>
      </c>
      <c r="B22" s="187" t="s">
        <v>169</v>
      </c>
      <c r="D22" s="196">
        <v>43800</v>
      </c>
      <c r="E22" s="197">
        <v>43820</v>
      </c>
      <c r="F22" s="197">
        <v>43827</v>
      </c>
    </row>
    <row r="23" spans="1:6" x14ac:dyDescent="0.25">
      <c r="A23" s="193" t="s">
        <v>99</v>
      </c>
      <c r="B23" s="187" t="s">
        <v>170</v>
      </c>
      <c r="D23" s="196">
        <v>43831</v>
      </c>
      <c r="E23" s="197">
        <v>43855</v>
      </c>
      <c r="F23" s="197">
        <v>43862</v>
      </c>
    </row>
    <row r="24" spans="1:6" x14ac:dyDescent="0.25">
      <c r="A24" s="193" t="s">
        <v>100</v>
      </c>
      <c r="B24" s="187" t="s">
        <v>186</v>
      </c>
      <c r="D24" s="196">
        <v>43862</v>
      </c>
      <c r="E24" s="197">
        <v>43890</v>
      </c>
      <c r="F24" s="197">
        <v>43890</v>
      </c>
    </row>
    <row r="25" spans="1:6" ht="30" x14ac:dyDescent="0.25">
      <c r="A25" s="193" t="s">
        <v>101</v>
      </c>
      <c r="B25" s="187" t="s">
        <v>171</v>
      </c>
      <c r="D25" s="196">
        <v>43891</v>
      </c>
      <c r="E25" s="197">
        <v>43918</v>
      </c>
      <c r="F25" s="197">
        <v>43918</v>
      </c>
    </row>
    <row r="26" spans="1:6" x14ac:dyDescent="0.25">
      <c r="A26" s="193" t="s">
        <v>102</v>
      </c>
      <c r="B26" s="187" t="s">
        <v>172</v>
      </c>
      <c r="D26" s="196">
        <v>43922</v>
      </c>
      <c r="E26" s="198" t="s">
        <v>86</v>
      </c>
      <c r="F26" s="197">
        <v>43953</v>
      </c>
    </row>
    <row r="27" spans="1:6" x14ac:dyDescent="0.25">
      <c r="A27" s="193" t="s">
        <v>103</v>
      </c>
      <c r="B27" s="187" t="s">
        <v>173</v>
      </c>
      <c r="D27" s="196">
        <v>43952</v>
      </c>
      <c r="E27" s="198" t="s">
        <v>86</v>
      </c>
      <c r="F27" s="197">
        <v>43981</v>
      </c>
    </row>
    <row r="28" spans="1:6" x14ac:dyDescent="0.25">
      <c r="A28" s="193" t="s">
        <v>104</v>
      </c>
      <c r="B28" s="187" t="s">
        <v>183</v>
      </c>
      <c r="D28" s="196">
        <v>43983</v>
      </c>
      <c r="E28" s="198" t="s">
        <v>86</v>
      </c>
      <c r="F28" s="197">
        <v>44009</v>
      </c>
    </row>
    <row r="29" spans="1:6" x14ac:dyDescent="0.25">
      <c r="A29" s="193" t="s">
        <v>105</v>
      </c>
      <c r="B29" s="187" t="s">
        <v>185</v>
      </c>
      <c r="D29" s="196">
        <v>44013</v>
      </c>
      <c r="E29" s="198" t="s">
        <v>86</v>
      </c>
      <c r="F29" s="197">
        <v>44044</v>
      </c>
    </row>
    <row r="30" spans="1:6" x14ac:dyDescent="0.25">
      <c r="A30" s="193" t="s">
        <v>106</v>
      </c>
      <c r="B30" s="187" t="s">
        <v>184</v>
      </c>
      <c r="D30" s="196">
        <v>44044</v>
      </c>
      <c r="E30" s="198" t="s">
        <v>86</v>
      </c>
      <c r="F30" s="197">
        <v>44072</v>
      </c>
    </row>
    <row r="31" spans="1:6" x14ac:dyDescent="0.25">
      <c r="D31" s="196">
        <v>44075</v>
      </c>
      <c r="E31" s="198" t="s">
        <v>86</v>
      </c>
      <c r="F31" s="197">
        <v>44100</v>
      </c>
    </row>
    <row r="32" spans="1:6" x14ac:dyDescent="0.25">
      <c r="D32" s="200"/>
      <c r="E32" s="201"/>
      <c r="F32" s="202"/>
    </row>
    <row r="33" spans="1:6" x14ac:dyDescent="0.25">
      <c r="D33" s="200"/>
      <c r="E33" s="201"/>
      <c r="F33" s="202"/>
    </row>
    <row r="34" spans="1:6" ht="15.75" thickBot="1" x14ac:dyDescent="0.3"/>
    <row r="35" spans="1:6" ht="15.75" thickBot="1" x14ac:dyDescent="0.3">
      <c r="A35" s="278" t="s">
        <v>164</v>
      </c>
      <c r="B35" s="279"/>
    </row>
    <row r="36" spans="1:6" x14ac:dyDescent="0.25">
      <c r="A36" s="193" t="s">
        <v>90</v>
      </c>
      <c r="B36" s="187" t="s">
        <v>91</v>
      </c>
    </row>
    <row r="37" spans="1:6" x14ac:dyDescent="0.25">
      <c r="A37" s="193" t="s">
        <v>87</v>
      </c>
      <c r="B37" s="187" t="s">
        <v>88</v>
      </c>
    </row>
    <row r="38" spans="1:6" x14ac:dyDescent="0.25">
      <c r="A38" s="193"/>
      <c r="B38" s="187" t="s">
        <v>89</v>
      </c>
    </row>
    <row r="39" spans="1:6" x14ac:dyDescent="0.25">
      <c r="A39" s="193" t="s">
        <v>109</v>
      </c>
      <c r="B39" s="187" t="s">
        <v>110</v>
      </c>
    </row>
    <row r="40" spans="1:6" x14ac:dyDescent="0.25">
      <c r="A40" s="193"/>
      <c r="B40" s="187" t="s">
        <v>111</v>
      </c>
    </row>
    <row r="41" spans="1:6" x14ac:dyDescent="0.25">
      <c r="A41" s="193" t="s">
        <v>108</v>
      </c>
      <c r="B41" s="187" t="s">
        <v>112</v>
      </c>
    </row>
    <row r="42" spans="1:6" x14ac:dyDescent="0.25">
      <c r="A42" s="193"/>
      <c r="B42" s="187" t="s">
        <v>113</v>
      </c>
    </row>
    <row r="43" spans="1:6" ht="30" x14ac:dyDescent="0.25">
      <c r="A43" s="193" t="s">
        <v>107</v>
      </c>
      <c r="B43" s="187" t="s">
        <v>114</v>
      </c>
    </row>
    <row r="44" spans="1:6" ht="30" x14ac:dyDescent="0.25">
      <c r="A44" s="193"/>
      <c r="B44" s="187" t="s">
        <v>115</v>
      </c>
    </row>
    <row r="45" spans="1:6" x14ac:dyDescent="0.25">
      <c r="A45" s="193"/>
    </row>
    <row r="46" spans="1:6" x14ac:dyDescent="0.25">
      <c r="A46" s="193"/>
    </row>
    <row r="47" spans="1:6" x14ac:dyDescent="0.25">
      <c r="A47" s="193"/>
    </row>
    <row r="48" spans="1:6" ht="30" x14ac:dyDescent="0.25">
      <c r="A48" s="193" t="s">
        <v>162</v>
      </c>
      <c r="B48" s="187" t="s">
        <v>163</v>
      </c>
      <c r="D48" s="270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4" sqref="C4:I4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5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73" t="s">
        <v>578</v>
      </c>
      <c r="C3" s="286" t="s">
        <v>579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73" t="s">
        <v>0</v>
      </c>
      <c r="C4" s="285">
        <v>44058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f>C4</f>
        <v>44058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</row>
    <row r="9" spans="1:35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</row>
    <row r="10" spans="1:35" s="68" customFormat="1" x14ac:dyDescent="0.25">
      <c r="A10" s="176"/>
      <c r="B10" s="69" t="s">
        <v>30</v>
      </c>
      <c r="C10" s="70">
        <f>'NECO-ELECTRIC'!C10+'NECO-GAS'!C10</f>
        <v>625131</v>
      </c>
      <c r="D10" s="71">
        <f>'NECO-ELECTRIC'!D10+'NECO-GAS'!D10</f>
        <v>625274</v>
      </c>
      <c r="E10" s="71">
        <f>'NECO-ELECTRIC'!E10+'NECO-GAS'!E10</f>
        <v>624582</v>
      </c>
      <c r="F10" s="71">
        <f>'NECO-ELECTRIC'!F10+'NECO-GAS'!F10</f>
        <v>624195</v>
      </c>
      <c r="G10" s="71">
        <f>'NECO-ELECTRIC'!G10+'NECO-GAS'!G10</f>
        <v>624379</v>
      </c>
      <c r="H10" s="71">
        <f>'NECO-ELECTRIC'!H10+'NECO-GAS'!H10</f>
        <v>624580</v>
      </c>
      <c r="I10" s="71">
        <f>'NECO-ELECTRIC'!I10+'NECO-GAS'!I10</f>
        <v>625333</v>
      </c>
      <c r="J10" s="71">
        <f>'NECO-ELECTRIC'!J10+'NECO-GAS'!J10</f>
        <v>626158</v>
      </c>
      <c r="K10" s="71">
        <f>'NECO-ELECTRIC'!K10+'NECO-GAS'!K10</f>
        <v>628946</v>
      </c>
      <c r="L10" s="71">
        <f>'NECO-ELECTRIC'!L10+'NECO-GAS'!L10</f>
        <v>631451</v>
      </c>
      <c r="M10" s="71">
        <f>'NECO-ELECTRIC'!M10+'NECO-GAS'!M10</f>
        <v>631298</v>
      </c>
      <c r="N10" s="72">
        <f>'NECO-ELECTRIC'!N10+'NECO-GAS'!N10</f>
        <v>632566</v>
      </c>
      <c r="O10" s="70">
        <f>'NECO-ELECTRIC'!O10+'NECO-GAS'!O10</f>
        <v>633812</v>
      </c>
      <c r="P10" s="71">
        <f>'NECO-ELECTRIC'!P10+'NECO-GAS'!P10</f>
        <v>635406</v>
      </c>
      <c r="Q10" s="71">
        <f>'NECO-ELECTRIC'!Q10+'NECO-GAS'!Q10</f>
        <v>634411</v>
      </c>
      <c r="R10" s="71">
        <f>'NECO-ELECTRIC'!R10+'NECO-GAS'!R10</f>
        <v>634468</v>
      </c>
      <c r="S10" s="71">
        <f>'NECO-ELECTRIC'!S10+'NECO-GAS'!S10</f>
        <v>633525</v>
      </c>
      <c r="T10" s="71">
        <f>'NECO-ELECTRIC'!T10+'NECO-GAS'!T10</f>
        <v>633918</v>
      </c>
      <c r="U10" s="72"/>
      <c r="V10" s="211">
        <f t="shared" ref="V10:Z15" si="0">IF(ISERROR((O10-C10)/C10)=TRUE,0,(O10-C10)/C10)</f>
        <v>1.3886689349912258E-2</v>
      </c>
      <c r="W10" s="211">
        <f t="shared" si="0"/>
        <v>1.6204096124259125E-2</v>
      </c>
      <c r="X10" s="211">
        <f t="shared" si="0"/>
        <v>1.5736924855343254E-2</v>
      </c>
      <c r="Y10" s="211">
        <f t="shared" si="0"/>
        <v>1.6457997901296869E-2</v>
      </c>
      <c r="Z10" s="211">
        <f t="shared" si="0"/>
        <v>1.4648154406218018E-2</v>
      </c>
      <c r="AA10" s="236"/>
      <c r="AB10" s="237"/>
      <c r="AC10" s="73">
        <f>O10-C10</f>
        <v>8681</v>
      </c>
      <c r="AD10" s="74">
        <f t="shared" ref="AD10:AG14" si="1">P10-D10</f>
        <v>10132</v>
      </c>
      <c r="AE10" s="75">
        <f t="shared" si="1"/>
        <v>9829</v>
      </c>
      <c r="AF10" s="75">
        <f t="shared" si="1"/>
        <v>10273</v>
      </c>
      <c r="AG10" s="75">
        <f t="shared" si="1"/>
        <v>9146</v>
      </c>
      <c r="AH10" s="75"/>
      <c r="AI10" s="76"/>
    </row>
    <row r="11" spans="1:35" s="68" customFormat="1" x14ac:dyDescent="0.25">
      <c r="A11" s="176"/>
      <c r="B11" s="69" t="s">
        <v>31</v>
      </c>
      <c r="C11" s="70">
        <f>'NECO-ELECTRIC'!C11+'NECO-GAS'!C11</f>
        <v>54078</v>
      </c>
      <c r="D11" s="71">
        <f>'NECO-ELECTRIC'!D11+'NECO-GAS'!D11</f>
        <v>54056</v>
      </c>
      <c r="E11" s="71">
        <f>'NECO-ELECTRIC'!E11+'NECO-GAS'!E11</f>
        <v>54058</v>
      </c>
      <c r="F11" s="71">
        <f>'NECO-ELECTRIC'!F11+'NECO-GAS'!F11</f>
        <v>53983</v>
      </c>
      <c r="G11" s="71">
        <f>'NECO-ELECTRIC'!G11+'NECO-GAS'!G11</f>
        <v>53965</v>
      </c>
      <c r="H11" s="71">
        <f>'NECO-ELECTRIC'!H11+'NECO-GAS'!H11</f>
        <v>53957</v>
      </c>
      <c r="I11" s="71">
        <f>'NECO-ELECTRIC'!I11+'NECO-GAS'!I11</f>
        <v>53961</v>
      </c>
      <c r="J11" s="71">
        <f>'NECO-ELECTRIC'!J11+'NECO-GAS'!J11</f>
        <v>54079</v>
      </c>
      <c r="K11" s="71">
        <f>'NECO-ELECTRIC'!K11+'NECO-GAS'!K11</f>
        <v>54330</v>
      </c>
      <c r="L11" s="71">
        <f>'NECO-ELECTRIC'!L11+'NECO-GAS'!L11</f>
        <v>54480</v>
      </c>
      <c r="M11" s="71">
        <f>'NECO-ELECTRIC'!M11+'NECO-GAS'!M11</f>
        <v>54485</v>
      </c>
      <c r="N11" s="72">
        <f>'NECO-ELECTRIC'!N11+'NECO-GAS'!N11</f>
        <v>54544</v>
      </c>
      <c r="O11" s="70">
        <f>'NECO-ELECTRIC'!O11+'NECO-GAS'!O11</f>
        <v>54569</v>
      </c>
      <c r="P11" s="71">
        <f>'NECO-ELECTRIC'!P11+'NECO-GAS'!P11</f>
        <v>54579</v>
      </c>
      <c r="Q11" s="71">
        <f>'NECO-ELECTRIC'!Q11+'NECO-GAS'!Q11</f>
        <v>55330</v>
      </c>
      <c r="R11" s="71">
        <f>'NECO-ELECTRIC'!R11+'NECO-GAS'!R11</f>
        <v>55270</v>
      </c>
      <c r="S11" s="71">
        <f>'NECO-ELECTRIC'!S11+'NECO-GAS'!S11</f>
        <v>55948</v>
      </c>
      <c r="T11" s="71">
        <f>'NECO-ELECTRIC'!T11+'NECO-GAS'!T11</f>
        <v>55701</v>
      </c>
      <c r="U11" s="72"/>
      <c r="V11" s="211">
        <f t="shared" si="0"/>
        <v>9.0794777913384365E-3</v>
      </c>
      <c r="W11" s="211">
        <f t="shared" si="0"/>
        <v>9.6751516945389974E-3</v>
      </c>
      <c r="X11" s="211">
        <f t="shared" si="0"/>
        <v>2.3530282289392874E-2</v>
      </c>
      <c r="Y11" s="211">
        <f t="shared" si="0"/>
        <v>2.3840838782579702E-2</v>
      </c>
      <c r="Z11" s="211">
        <f t="shared" si="0"/>
        <v>3.6746039099416289E-2</v>
      </c>
      <c r="AA11" s="236"/>
      <c r="AB11" s="237"/>
      <c r="AC11" s="73">
        <f t="shared" ref="AC11:AC14" si="2">O11-C11</f>
        <v>491</v>
      </c>
      <c r="AD11" s="74">
        <f t="shared" si="1"/>
        <v>523</v>
      </c>
      <c r="AE11" s="75">
        <f t="shared" si="1"/>
        <v>1272</v>
      </c>
      <c r="AF11" s="75">
        <f t="shared" si="1"/>
        <v>1287</v>
      </c>
      <c r="AG11" s="75">
        <f t="shared" si="1"/>
        <v>1983</v>
      </c>
      <c r="AH11" s="75"/>
      <c r="AI11" s="76"/>
    </row>
    <row r="12" spans="1:35" s="68" customFormat="1" x14ac:dyDescent="0.25">
      <c r="A12" s="176"/>
      <c r="B12" s="69" t="s">
        <v>32</v>
      </c>
      <c r="C12" s="70">
        <f>'NECO-ELECTRIC'!C12+'NECO-GAS'!C12</f>
        <v>69629</v>
      </c>
      <c r="D12" s="71">
        <f>'NECO-ELECTRIC'!D12+'NECO-GAS'!D12</f>
        <v>69667</v>
      </c>
      <c r="E12" s="71">
        <f>'NECO-ELECTRIC'!E12+'NECO-GAS'!E12</f>
        <v>69682</v>
      </c>
      <c r="F12" s="71">
        <f>'NECO-ELECTRIC'!F12+'NECO-GAS'!F12</f>
        <v>69753</v>
      </c>
      <c r="G12" s="71">
        <f>'NECO-ELECTRIC'!G12+'NECO-GAS'!G12</f>
        <v>69787</v>
      </c>
      <c r="H12" s="71">
        <f>'NECO-ELECTRIC'!H12+'NECO-GAS'!H12</f>
        <v>69882</v>
      </c>
      <c r="I12" s="71">
        <f>'NECO-ELECTRIC'!I12+'NECO-GAS'!I12</f>
        <v>70021</v>
      </c>
      <c r="J12" s="71">
        <f>'NECO-ELECTRIC'!J12+'NECO-GAS'!J12</f>
        <v>70182</v>
      </c>
      <c r="K12" s="71">
        <f>'NECO-ELECTRIC'!K12+'NECO-GAS'!K12</f>
        <v>70718</v>
      </c>
      <c r="L12" s="71">
        <f>'NECO-ELECTRIC'!L12+'NECO-GAS'!L12</f>
        <v>71096</v>
      </c>
      <c r="M12" s="71">
        <f>'NECO-ELECTRIC'!M12+'NECO-GAS'!M12</f>
        <v>71174</v>
      </c>
      <c r="N12" s="72">
        <f>'NECO-ELECTRIC'!N12+'NECO-GAS'!N12</f>
        <v>71457</v>
      </c>
      <c r="O12" s="70">
        <f>'NECO-ELECTRIC'!O12+'NECO-GAS'!O12</f>
        <v>71624</v>
      </c>
      <c r="P12" s="71">
        <f>'NECO-ELECTRIC'!P12+'NECO-GAS'!P12</f>
        <v>71858</v>
      </c>
      <c r="Q12" s="71">
        <f>'NECO-ELECTRIC'!Q12+'NECO-GAS'!Q12</f>
        <v>71815</v>
      </c>
      <c r="R12" s="71">
        <f>'NECO-ELECTRIC'!R12+'NECO-GAS'!R12</f>
        <v>71749</v>
      </c>
      <c r="S12" s="71">
        <f>'NECO-ELECTRIC'!S12+'NECO-GAS'!S12</f>
        <v>71765</v>
      </c>
      <c r="T12" s="71">
        <f>'NECO-ELECTRIC'!T12+'NECO-GAS'!T12</f>
        <v>71784</v>
      </c>
      <c r="U12" s="72"/>
      <c r="V12" s="211">
        <f t="shared" si="0"/>
        <v>2.8651854830602192E-2</v>
      </c>
      <c r="W12" s="211">
        <f t="shared" si="0"/>
        <v>3.1449610288945988E-2</v>
      </c>
      <c r="X12" s="211">
        <f t="shared" si="0"/>
        <v>3.0610487643867857E-2</v>
      </c>
      <c r="Y12" s="211">
        <f t="shared" si="0"/>
        <v>2.8615256691468468E-2</v>
      </c>
      <c r="Z12" s="211">
        <f t="shared" si="0"/>
        <v>2.8343387736971069E-2</v>
      </c>
      <c r="AA12" s="236"/>
      <c r="AB12" s="237"/>
      <c r="AC12" s="73">
        <f t="shared" si="2"/>
        <v>1995</v>
      </c>
      <c r="AD12" s="74">
        <f t="shared" si="1"/>
        <v>2191</v>
      </c>
      <c r="AE12" s="75">
        <f t="shared" si="1"/>
        <v>2133</v>
      </c>
      <c r="AF12" s="75">
        <f t="shared" si="1"/>
        <v>1996</v>
      </c>
      <c r="AG12" s="75">
        <f t="shared" si="1"/>
        <v>1978</v>
      </c>
      <c r="AH12" s="75"/>
      <c r="AI12" s="76"/>
    </row>
    <row r="13" spans="1:35" s="68" customFormat="1" x14ac:dyDescent="0.25">
      <c r="A13" s="176"/>
      <c r="B13" s="69" t="s">
        <v>33</v>
      </c>
      <c r="C13" s="70">
        <f>'NECO-ELECTRIC'!C13+'NECO-GAS'!C13</f>
        <v>13174</v>
      </c>
      <c r="D13" s="71">
        <f>'NECO-ELECTRIC'!D13+'NECO-GAS'!D13</f>
        <v>13182</v>
      </c>
      <c r="E13" s="71">
        <f>'NECO-ELECTRIC'!E13+'NECO-GAS'!E13</f>
        <v>13181</v>
      </c>
      <c r="F13" s="71">
        <f>'NECO-ELECTRIC'!F13+'NECO-GAS'!F13</f>
        <v>13195</v>
      </c>
      <c r="G13" s="71">
        <f>'NECO-ELECTRIC'!G13+'NECO-GAS'!G13</f>
        <v>13210</v>
      </c>
      <c r="H13" s="71">
        <f>'NECO-ELECTRIC'!H13+'NECO-GAS'!H13</f>
        <v>13212</v>
      </c>
      <c r="I13" s="71">
        <f>'NECO-ELECTRIC'!I13+'NECO-GAS'!I13</f>
        <v>13236</v>
      </c>
      <c r="J13" s="71">
        <f>'NECO-ELECTRIC'!J13+'NECO-GAS'!J13</f>
        <v>13250</v>
      </c>
      <c r="K13" s="71">
        <f>'NECO-ELECTRIC'!K13+'NECO-GAS'!K13</f>
        <v>13294</v>
      </c>
      <c r="L13" s="71">
        <f>'NECO-ELECTRIC'!L13+'NECO-GAS'!L13</f>
        <v>13331</v>
      </c>
      <c r="M13" s="71">
        <f>'NECO-ELECTRIC'!M13+'NECO-GAS'!M13</f>
        <v>13335</v>
      </c>
      <c r="N13" s="72">
        <f>'NECO-ELECTRIC'!N13+'NECO-GAS'!N13</f>
        <v>13367</v>
      </c>
      <c r="O13" s="70">
        <f>'NECO-ELECTRIC'!O13+'NECO-GAS'!O13</f>
        <v>13374</v>
      </c>
      <c r="P13" s="71">
        <f>'NECO-ELECTRIC'!P13+'NECO-GAS'!P13</f>
        <v>13390</v>
      </c>
      <c r="Q13" s="71">
        <f>'NECO-ELECTRIC'!Q13+'NECO-GAS'!Q13</f>
        <v>13389</v>
      </c>
      <c r="R13" s="71">
        <f>'NECO-ELECTRIC'!R13+'NECO-GAS'!R13</f>
        <v>13373</v>
      </c>
      <c r="S13" s="71">
        <f>'NECO-ELECTRIC'!S13+'NECO-GAS'!S13</f>
        <v>13375</v>
      </c>
      <c r="T13" s="71">
        <f>'NECO-ELECTRIC'!T13+'NECO-GAS'!T13</f>
        <v>13335</v>
      </c>
      <c r="U13" s="72"/>
      <c r="V13" s="211">
        <f t="shared" si="0"/>
        <v>1.5181417944436011E-2</v>
      </c>
      <c r="W13" s="211">
        <f t="shared" si="0"/>
        <v>1.5779092702169626E-2</v>
      </c>
      <c r="X13" s="211">
        <f t="shared" si="0"/>
        <v>1.5780289811091724E-2</v>
      </c>
      <c r="Y13" s="211">
        <f t="shared" si="0"/>
        <v>1.3489958317544525E-2</v>
      </c>
      <c r="Z13" s="211">
        <f t="shared" si="0"/>
        <v>1.2490537471612415E-2</v>
      </c>
      <c r="AA13" s="236"/>
      <c r="AB13" s="237"/>
      <c r="AC13" s="73">
        <f t="shared" si="2"/>
        <v>200</v>
      </c>
      <c r="AD13" s="74">
        <f t="shared" si="1"/>
        <v>208</v>
      </c>
      <c r="AE13" s="75">
        <f t="shared" si="1"/>
        <v>208</v>
      </c>
      <c r="AF13" s="75">
        <f t="shared" si="1"/>
        <v>178</v>
      </c>
      <c r="AG13" s="75">
        <f t="shared" si="1"/>
        <v>165</v>
      </c>
      <c r="AH13" s="75"/>
      <c r="AI13" s="76"/>
    </row>
    <row r="14" spans="1:35" s="68" customFormat="1" x14ac:dyDescent="0.25">
      <c r="A14" s="176"/>
      <c r="B14" s="69" t="s">
        <v>34</v>
      </c>
      <c r="C14" s="70">
        <f>'NECO-ELECTRIC'!C14+'NECO-GAS'!C14</f>
        <v>1816</v>
      </c>
      <c r="D14" s="71">
        <f>'NECO-ELECTRIC'!D14+'NECO-GAS'!D14</f>
        <v>1816</v>
      </c>
      <c r="E14" s="71">
        <f>'NECO-ELECTRIC'!E14+'NECO-GAS'!E14</f>
        <v>1815</v>
      </c>
      <c r="F14" s="71">
        <f>'NECO-ELECTRIC'!F14+'NECO-GAS'!F14</f>
        <v>1814</v>
      </c>
      <c r="G14" s="71">
        <f>'NECO-ELECTRIC'!G14+'NECO-GAS'!G14</f>
        <v>1814</v>
      </c>
      <c r="H14" s="71">
        <f>'NECO-ELECTRIC'!H14+'NECO-GAS'!H14</f>
        <v>1815</v>
      </c>
      <c r="I14" s="71">
        <f>'NECO-ELECTRIC'!I14+'NECO-GAS'!I14</f>
        <v>1818</v>
      </c>
      <c r="J14" s="71">
        <f>'NECO-ELECTRIC'!J14+'NECO-GAS'!J14</f>
        <v>1822</v>
      </c>
      <c r="K14" s="71">
        <f>'NECO-ELECTRIC'!K14+'NECO-GAS'!K14</f>
        <v>1829</v>
      </c>
      <c r="L14" s="71">
        <f>'NECO-ELECTRIC'!L14+'NECO-GAS'!L14</f>
        <v>1833</v>
      </c>
      <c r="M14" s="71">
        <f>'NECO-ELECTRIC'!M14+'NECO-GAS'!M14</f>
        <v>1834</v>
      </c>
      <c r="N14" s="72">
        <f>'NECO-ELECTRIC'!N14+'NECO-GAS'!N14</f>
        <v>1836</v>
      </c>
      <c r="O14" s="70">
        <f>'NECO-ELECTRIC'!O14+'NECO-GAS'!O14</f>
        <v>1838</v>
      </c>
      <c r="P14" s="71">
        <f>'NECO-ELECTRIC'!P14+'NECO-GAS'!P14</f>
        <v>1840</v>
      </c>
      <c r="Q14" s="71">
        <f>'NECO-ELECTRIC'!Q14+'NECO-GAS'!Q14</f>
        <v>1836</v>
      </c>
      <c r="R14" s="71">
        <f>'NECO-ELECTRIC'!R14+'NECO-GAS'!R14</f>
        <v>1834</v>
      </c>
      <c r="S14" s="71">
        <f>'NECO-ELECTRIC'!S14+'NECO-GAS'!S14</f>
        <v>1829</v>
      </c>
      <c r="T14" s="71">
        <f>'NECO-ELECTRIC'!T14+'NECO-GAS'!T14</f>
        <v>1833</v>
      </c>
      <c r="U14" s="72"/>
      <c r="V14" s="211">
        <f t="shared" si="0"/>
        <v>1.2114537444933921E-2</v>
      </c>
      <c r="W14" s="211">
        <f t="shared" si="0"/>
        <v>1.3215859030837005E-2</v>
      </c>
      <c r="X14" s="211">
        <f t="shared" si="0"/>
        <v>1.1570247933884297E-2</v>
      </c>
      <c r="Y14" s="211">
        <f t="shared" si="0"/>
        <v>1.1025358324145534E-2</v>
      </c>
      <c r="Z14" s="211">
        <f t="shared" si="0"/>
        <v>8.2690187431091518E-3</v>
      </c>
      <c r="AA14" s="236"/>
      <c r="AB14" s="237"/>
      <c r="AC14" s="73">
        <f t="shared" si="2"/>
        <v>22</v>
      </c>
      <c r="AD14" s="74">
        <f t="shared" si="1"/>
        <v>24</v>
      </c>
      <c r="AE14" s="75">
        <f t="shared" si="1"/>
        <v>21</v>
      </c>
      <c r="AF14" s="75">
        <f t="shared" si="1"/>
        <v>20</v>
      </c>
      <c r="AG14" s="75">
        <f t="shared" si="1"/>
        <v>15</v>
      </c>
      <c r="AH14" s="75"/>
      <c r="AI14" s="76"/>
    </row>
    <row r="15" spans="1:35" s="85" customFormat="1" ht="15.75" thickBot="1" x14ac:dyDescent="0.3">
      <c r="A15" s="177"/>
      <c r="B15" s="77" t="s">
        <v>35</v>
      </c>
      <c r="C15" s="78">
        <f>SUM(C10:C14)</f>
        <v>763828</v>
      </c>
      <c r="D15" s="79">
        <f t="shared" ref="D15:AE15" si="3">SUM(D10:D14)</f>
        <v>763995</v>
      </c>
      <c r="E15" s="79">
        <f t="shared" si="3"/>
        <v>763318</v>
      </c>
      <c r="F15" s="79">
        <f t="shared" si="3"/>
        <v>762940</v>
      </c>
      <c r="G15" s="79">
        <f t="shared" si="3"/>
        <v>763155</v>
      </c>
      <c r="H15" s="79">
        <f t="shared" si="3"/>
        <v>763446</v>
      </c>
      <c r="I15" s="79">
        <f t="shared" si="3"/>
        <v>764369</v>
      </c>
      <c r="J15" s="79">
        <f t="shared" si="3"/>
        <v>765491</v>
      </c>
      <c r="K15" s="79">
        <f t="shared" si="3"/>
        <v>769117</v>
      </c>
      <c r="L15" s="79">
        <f t="shared" si="3"/>
        <v>772191</v>
      </c>
      <c r="M15" s="79">
        <f t="shared" si="3"/>
        <v>772126</v>
      </c>
      <c r="N15" s="80">
        <f t="shared" si="3"/>
        <v>773770</v>
      </c>
      <c r="O15" s="78">
        <f t="shared" si="3"/>
        <v>775217</v>
      </c>
      <c r="P15" s="79">
        <f t="shared" ref="P15:R15" si="4">SUM(P10:P14)</f>
        <v>777073</v>
      </c>
      <c r="Q15" s="79">
        <f t="shared" si="4"/>
        <v>776781</v>
      </c>
      <c r="R15" s="79">
        <f t="shared" si="4"/>
        <v>776694</v>
      </c>
      <c r="S15" s="79">
        <f t="shared" ref="S15:T15" si="5">SUM(S10:S14)</f>
        <v>776442</v>
      </c>
      <c r="T15" s="79">
        <f t="shared" si="5"/>
        <v>776571</v>
      </c>
      <c r="U15" s="80"/>
      <c r="V15" s="214">
        <f t="shared" si="0"/>
        <v>1.4910424860047027E-2</v>
      </c>
      <c r="W15" s="216">
        <f t="shared" si="0"/>
        <v>1.7117913075347352E-2</v>
      </c>
      <c r="X15" s="217">
        <f t="shared" si="0"/>
        <v>1.7637472193764592E-2</v>
      </c>
      <c r="Y15" s="217">
        <f t="shared" si="0"/>
        <v>1.8027629957794847E-2</v>
      </c>
      <c r="Z15" s="217">
        <f t="shared" si="0"/>
        <v>1.741061776441221E-2</v>
      </c>
      <c r="AA15" s="217"/>
      <c r="AB15" s="218"/>
      <c r="AC15" s="81">
        <f t="shared" si="3"/>
        <v>11389</v>
      </c>
      <c r="AD15" s="82">
        <f t="shared" si="3"/>
        <v>13078</v>
      </c>
      <c r="AE15" s="83">
        <f t="shared" si="3"/>
        <v>13463</v>
      </c>
      <c r="AF15" s="83">
        <f t="shared" ref="AF15:AG15" si="6">SUM(AF10:AF14)</f>
        <v>13754</v>
      </c>
      <c r="AG15" s="83">
        <f t="shared" si="6"/>
        <v>13287</v>
      </c>
      <c r="AH15" s="83"/>
      <c r="AI15" s="84"/>
    </row>
    <row r="16" spans="1:35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</row>
    <row r="17" spans="1:35" s="68" customFormat="1" x14ac:dyDescent="0.25">
      <c r="A17" s="176"/>
      <c r="B17" s="69" t="s">
        <v>30</v>
      </c>
      <c r="C17" s="70">
        <f>'NECO-ELECTRIC'!C17+'NECO-GAS'!C17</f>
        <v>100734</v>
      </c>
      <c r="D17" s="71">
        <f>'NECO-ELECTRIC'!D17+'NECO-GAS'!D17</f>
        <v>108379</v>
      </c>
      <c r="E17" s="71">
        <f>'NECO-ELECTRIC'!E17+'NECO-GAS'!E17</f>
        <v>102252</v>
      </c>
      <c r="F17" s="71">
        <f>'NECO-ELECTRIC'!F17+'NECO-GAS'!F17</f>
        <v>99177</v>
      </c>
      <c r="G17" s="71">
        <f>'NECO-ELECTRIC'!G17+'NECO-GAS'!G17</f>
        <v>106144</v>
      </c>
      <c r="H17" s="71">
        <f>'NECO-ELECTRIC'!H17+'NECO-GAS'!H17</f>
        <v>106559</v>
      </c>
      <c r="I17" s="71">
        <f>'NECO-ELECTRIC'!I17+'NECO-GAS'!I17</f>
        <v>110434</v>
      </c>
      <c r="J17" s="71">
        <f>'NECO-ELECTRIC'!J17+'NECO-GAS'!J17</f>
        <v>110647</v>
      </c>
      <c r="K17" s="71">
        <f>'NECO-ELECTRIC'!K17+'NECO-GAS'!K17</f>
        <v>123009</v>
      </c>
      <c r="L17" s="71">
        <f>'NECO-ELECTRIC'!L17+'NECO-GAS'!L17</f>
        <v>116886</v>
      </c>
      <c r="M17" s="71">
        <f>'NECO-ELECTRIC'!M17+'NECO-GAS'!M17</f>
        <v>116414</v>
      </c>
      <c r="N17" s="72">
        <f>'NECO-ELECTRIC'!N17+'NECO-GAS'!N17</f>
        <v>128082</v>
      </c>
      <c r="O17" s="70">
        <f>'NECO-ELECTRIC'!O17+'NECO-GAS'!O17</f>
        <v>135084</v>
      </c>
      <c r="P17" s="71">
        <f>'NECO-ELECTRIC'!P17+'NECO-GAS'!P17</f>
        <v>140317</v>
      </c>
      <c r="Q17" s="71">
        <f>'NECO-ELECTRIC'!Q17+'NECO-GAS'!Q17</f>
        <v>132482</v>
      </c>
      <c r="R17" s="71">
        <f>'NECO-ELECTRIC'!R17+'NECO-GAS'!R17</f>
        <v>135294</v>
      </c>
      <c r="S17" s="71">
        <f>'NECO-ELECTRIC'!S17+'NECO-GAS'!S17</f>
        <v>125973</v>
      </c>
      <c r="T17" s="71">
        <f>'NECO-ELECTRIC'!T17+'NECO-GAS'!T17</f>
        <v>125089</v>
      </c>
      <c r="U17" s="96"/>
      <c r="V17" s="211">
        <f t="shared" ref="V17:Z22" si="7">IF(ISERROR((O17-C17)/C17)=TRUE,0,(O17-C17)/C17)</f>
        <v>0.3409970814223599</v>
      </c>
      <c r="W17" s="211">
        <f t="shared" si="7"/>
        <v>0.29468808533018387</v>
      </c>
      <c r="X17" s="211">
        <f t="shared" si="7"/>
        <v>0.29564213902906544</v>
      </c>
      <c r="Y17" s="211">
        <f t="shared" si="7"/>
        <v>0.36416709519344204</v>
      </c>
      <c r="Z17" s="211">
        <f t="shared" si="7"/>
        <v>0.18681225504974375</v>
      </c>
      <c r="AA17" s="244"/>
      <c r="AB17" s="245"/>
      <c r="AC17" s="97">
        <f t="shared" ref="AC17:AG21" si="8">O17-C17</f>
        <v>34350</v>
      </c>
      <c r="AD17" s="74">
        <f t="shared" si="8"/>
        <v>31938</v>
      </c>
      <c r="AE17" s="75">
        <f t="shared" si="8"/>
        <v>30230</v>
      </c>
      <c r="AF17" s="75">
        <f t="shared" si="8"/>
        <v>36117</v>
      </c>
      <c r="AG17" s="75">
        <f t="shared" si="8"/>
        <v>19829</v>
      </c>
      <c r="AH17" s="98"/>
      <c r="AI17" s="99"/>
    </row>
    <row r="18" spans="1:35" s="68" customFormat="1" x14ac:dyDescent="0.25">
      <c r="A18" s="176"/>
      <c r="B18" s="69" t="s">
        <v>31</v>
      </c>
      <c r="C18" s="70">
        <f>'NECO-ELECTRIC'!C18+'NECO-GAS'!C18</f>
        <v>22859</v>
      </c>
      <c r="D18" s="71">
        <f>'NECO-ELECTRIC'!D18+'NECO-GAS'!D18</f>
        <v>23424</v>
      </c>
      <c r="E18" s="71">
        <f>'NECO-ELECTRIC'!E18+'NECO-GAS'!E18</f>
        <v>21530</v>
      </c>
      <c r="F18" s="71">
        <f>'NECO-ELECTRIC'!F18+'NECO-GAS'!F18</f>
        <v>20069</v>
      </c>
      <c r="G18" s="71">
        <f>'NECO-ELECTRIC'!G18+'NECO-GAS'!G18</f>
        <v>20012</v>
      </c>
      <c r="H18" s="71">
        <f>'NECO-ELECTRIC'!H18+'NECO-GAS'!H18</f>
        <v>20159</v>
      </c>
      <c r="I18" s="71">
        <f>'NECO-ELECTRIC'!I18+'NECO-GAS'!I18</f>
        <v>21174</v>
      </c>
      <c r="J18" s="71">
        <f>'NECO-ELECTRIC'!J18+'NECO-GAS'!J18</f>
        <v>21573</v>
      </c>
      <c r="K18" s="71">
        <f>'NECO-ELECTRIC'!K18+'NECO-GAS'!K18</f>
        <v>22833</v>
      </c>
      <c r="L18" s="71">
        <f>'NECO-ELECTRIC'!L18+'NECO-GAS'!L18</f>
        <v>23365</v>
      </c>
      <c r="M18" s="71">
        <f>'NECO-ELECTRIC'!M18+'NECO-GAS'!M18</f>
        <v>24390</v>
      </c>
      <c r="N18" s="72">
        <f>'NECO-ELECTRIC'!N18+'NECO-GAS'!N18</f>
        <v>22234</v>
      </c>
      <c r="O18" s="70">
        <f>'NECO-ELECTRIC'!O18+'NECO-GAS'!O18</f>
        <v>22088</v>
      </c>
      <c r="P18" s="71">
        <f>'NECO-ELECTRIC'!P18+'NECO-GAS'!P18</f>
        <v>22103</v>
      </c>
      <c r="Q18" s="71">
        <f>'NECO-ELECTRIC'!Q18+'NECO-GAS'!Q18</f>
        <v>20961</v>
      </c>
      <c r="R18" s="71">
        <f>'NECO-ELECTRIC'!R18+'NECO-GAS'!R18</f>
        <v>21139</v>
      </c>
      <c r="S18" s="71">
        <f>'NECO-ELECTRIC'!S18+'NECO-GAS'!S18</f>
        <v>20905</v>
      </c>
      <c r="T18" s="71">
        <f>'NECO-ELECTRIC'!T18+'NECO-GAS'!T18</f>
        <v>21177</v>
      </c>
      <c r="U18" s="96"/>
      <c r="V18" s="211">
        <f t="shared" si="7"/>
        <v>-3.3728509558598366E-2</v>
      </c>
      <c r="W18" s="211">
        <f t="shared" si="7"/>
        <v>-5.6395150273224046E-2</v>
      </c>
      <c r="X18" s="211">
        <f t="shared" si="7"/>
        <v>-2.6428239665582907E-2</v>
      </c>
      <c r="Y18" s="211">
        <f t="shared" si="7"/>
        <v>5.331605959439932E-2</v>
      </c>
      <c r="Z18" s="211">
        <f t="shared" si="7"/>
        <v>4.4623226064361386E-2</v>
      </c>
      <c r="AA18" s="244"/>
      <c r="AB18" s="245"/>
      <c r="AC18" s="97">
        <f t="shared" si="8"/>
        <v>-771</v>
      </c>
      <c r="AD18" s="74">
        <f t="shared" si="8"/>
        <v>-1321</v>
      </c>
      <c r="AE18" s="75">
        <f t="shared" si="8"/>
        <v>-569</v>
      </c>
      <c r="AF18" s="75">
        <f t="shared" si="8"/>
        <v>1070</v>
      </c>
      <c r="AG18" s="75">
        <f t="shared" si="8"/>
        <v>893</v>
      </c>
      <c r="AH18" s="98"/>
      <c r="AI18" s="99"/>
    </row>
    <row r="19" spans="1:35" s="68" customFormat="1" x14ac:dyDescent="0.25">
      <c r="A19" s="176"/>
      <c r="B19" s="69" t="s">
        <v>32</v>
      </c>
      <c r="C19" s="70">
        <f>'NECO-ELECTRIC'!C19+'NECO-GAS'!C19</f>
        <v>10373</v>
      </c>
      <c r="D19" s="71">
        <f>'NECO-ELECTRIC'!D19+'NECO-GAS'!D19</f>
        <v>12631</v>
      </c>
      <c r="E19" s="71">
        <f>'NECO-ELECTRIC'!E19+'NECO-GAS'!E19</f>
        <v>12645</v>
      </c>
      <c r="F19" s="71">
        <f>'NECO-ELECTRIC'!F19+'NECO-GAS'!F19</f>
        <v>9666</v>
      </c>
      <c r="G19" s="71">
        <f>'NECO-ELECTRIC'!G19+'NECO-GAS'!G19</f>
        <v>12315</v>
      </c>
      <c r="H19" s="71">
        <f>'NECO-ELECTRIC'!H19+'NECO-GAS'!H19</f>
        <v>10489</v>
      </c>
      <c r="I19" s="71">
        <f>'NECO-ELECTRIC'!I19+'NECO-GAS'!I19</f>
        <v>12482</v>
      </c>
      <c r="J19" s="71">
        <f>'NECO-ELECTRIC'!J19+'NECO-GAS'!J19</f>
        <v>10404</v>
      </c>
      <c r="K19" s="71">
        <f>'NECO-ELECTRIC'!K19+'NECO-GAS'!K19</f>
        <v>13194</v>
      </c>
      <c r="L19" s="71">
        <f>'NECO-ELECTRIC'!L19+'NECO-GAS'!L19</f>
        <v>12720</v>
      </c>
      <c r="M19" s="71">
        <f>'NECO-ELECTRIC'!M19+'NECO-GAS'!M19</f>
        <v>12206</v>
      </c>
      <c r="N19" s="72">
        <f>'NECO-ELECTRIC'!N19+'NECO-GAS'!N19</f>
        <v>12340</v>
      </c>
      <c r="O19" s="70">
        <f>'NECO-ELECTRIC'!O19+'NECO-GAS'!O19</f>
        <v>15913</v>
      </c>
      <c r="P19" s="71">
        <f>'NECO-ELECTRIC'!P19+'NECO-GAS'!P19</f>
        <v>16646</v>
      </c>
      <c r="Q19" s="71">
        <f>'NECO-ELECTRIC'!Q19+'NECO-GAS'!Q19</f>
        <v>14233</v>
      </c>
      <c r="R19" s="71">
        <f>'NECO-ELECTRIC'!R19+'NECO-GAS'!R19</f>
        <v>13676</v>
      </c>
      <c r="S19" s="71">
        <f>'NECO-ELECTRIC'!S19+'NECO-GAS'!S19</f>
        <v>12795</v>
      </c>
      <c r="T19" s="71">
        <f>'NECO-ELECTRIC'!T19+'NECO-GAS'!T19</f>
        <v>13094</v>
      </c>
      <c r="U19" s="96"/>
      <c r="V19" s="211">
        <f t="shared" si="7"/>
        <v>0.53407885857514703</v>
      </c>
      <c r="W19" s="211">
        <f t="shared" si="7"/>
        <v>0.31786873565038398</v>
      </c>
      <c r="X19" s="211">
        <f t="shared" si="7"/>
        <v>0.12558323448003164</v>
      </c>
      <c r="Y19" s="211">
        <f t="shared" si="7"/>
        <v>0.41485619697910203</v>
      </c>
      <c r="Z19" s="211">
        <f t="shared" si="7"/>
        <v>3.8976857490864797E-2</v>
      </c>
      <c r="AA19" s="244"/>
      <c r="AB19" s="245"/>
      <c r="AC19" s="97">
        <f t="shared" si="8"/>
        <v>5540</v>
      </c>
      <c r="AD19" s="74">
        <f t="shared" si="8"/>
        <v>4015</v>
      </c>
      <c r="AE19" s="75">
        <f t="shared" si="8"/>
        <v>1588</v>
      </c>
      <c r="AF19" s="75">
        <f t="shared" si="8"/>
        <v>4010</v>
      </c>
      <c r="AG19" s="75">
        <f t="shared" si="8"/>
        <v>480</v>
      </c>
      <c r="AH19" s="98"/>
      <c r="AI19" s="99"/>
    </row>
    <row r="20" spans="1:35" s="68" customFormat="1" x14ac:dyDescent="0.25">
      <c r="A20" s="176"/>
      <c r="B20" s="69" t="s">
        <v>33</v>
      </c>
      <c r="C20" s="70">
        <f>'NECO-ELECTRIC'!C20+'NECO-GAS'!C20</f>
        <v>1649</v>
      </c>
      <c r="D20" s="71">
        <f>'NECO-ELECTRIC'!D20+'NECO-GAS'!D20</f>
        <v>2188</v>
      </c>
      <c r="E20" s="71">
        <f>'NECO-ELECTRIC'!E20+'NECO-GAS'!E20</f>
        <v>2006</v>
      </c>
      <c r="F20" s="71">
        <f>'NECO-ELECTRIC'!F20+'NECO-GAS'!F20</f>
        <v>1519</v>
      </c>
      <c r="G20" s="71">
        <f>'NECO-ELECTRIC'!G20+'NECO-GAS'!G20</f>
        <v>1870</v>
      </c>
      <c r="H20" s="71">
        <f>'NECO-ELECTRIC'!H20+'NECO-GAS'!H20</f>
        <v>1613</v>
      </c>
      <c r="I20" s="71">
        <f>'NECO-ELECTRIC'!I20+'NECO-GAS'!I20</f>
        <v>1837</v>
      </c>
      <c r="J20" s="71">
        <f>'NECO-ELECTRIC'!J20+'NECO-GAS'!J20</f>
        <v>1627</v>
      </c>
      <c r="K20" s="71">
        <f>'NECO-ELECTRIC'!K20+'NECO-GAS'!K20</f>
        <v>2080</v>
      </c>
      <c r="L20" s="71">
        <f>'NECO-ELECTRIC'!L20+'NECO-GAS'!L20</f>
        <v>2124</v>
      </c>
      <c r="M20" s="71">
        <f>'NECO-ELECTRIC'!M20+'NECO-GAS'!M20</f>
        <v>1855</v>
      </c>
      <c r="N20" s="72">
        <f>'NECO-ELECTRIC'!N20+'NECO-GAS'!N20</f>
        <v>1929</v>
      </c>
      <c r="O20" s="70">
        <f>'NECO-ELECTRIC'!O20+'NECO-GAS'!O20</f>
        <v>2468</v>
      </c>
      <c r="P20" s="71">
        <f>'NECO-ELECTRIC'!P20+'NECO-GAS'!P20</f>
        <v>3092</v>
      </c>
      <c r="Q20" s="71">
        <f>'NECO-ELECTRIC'!Q20+'NECO-GAS'!Q20</f>
        <v>2244</v>
      </c>
      <c r="R20" s="71">
        <f>'NECO-ELECTRIC'!R20+'NECO-GAS'!R20</f>
        <v>2220</v>
      </c>
      <c r="S20" s="71">
        <f>'NECO-ELECTRIC'!S20+'NECO-GAS'!S20</f>
        <v>2072</v>
      </c>
      <c r="T20" s="71">
        <f>'NECO-ELECTRIC'!T20+'NECO-GAS'!T20</f>
        <v>1909</v>
      </c>
      <c r="U20" s="96"/>
      <c r="V20" s="211">
        <f t="shared" si="7"/>
        <v>0.49666464523953913</v>
      </c>
      <c r="W20" s="211">
        <f t="shared" si="7"/>
        <v>0.41316270566727603</v>
      </c>
      <c r="X20" s="211">
        <f t="shared" si="7"/>
        <v>0.11864406779661017</v>
      </c>
      <c r="Y20" s="211">
        <f t="shared" si="7"/>
        <v>0.46148782093482554</v>
      </c>
      <c r="Z20" s="211">
        <f t="shared" si="7"/>
        <v>0.10802139037433155</v>
      </c>
      <c r="AA20" s="244"/>
      <c r="AB20" s="245"/>
      <c r="AC20" s="97">
        <f t="shared" si="8"/>
        <v>819</v>
      </c>
      <c r="AD20" s="74">
        <f t="shared" si="8"/>
        <v>904</v>
      </c>
      <c r="AE20" s="75">
        <f t="shared" si="8"/>
        <v>238</v>
      </c>
      <c r="AF20" s="75">
        <f t="shared" si="8"/>
        <v>701</v>
      </c>
      <c r="AG20" s="75">
        <f t="shared" si="8"/>
        <v>202</v>
      </c>
      <c r="AH20" s="98"/>
      <c r="AI20" s="99"/>
    </row>
    <row r="21" spans="1:35" s="68" customFormat="1" x14ac:dyDescent="0.25">
      <c r="A21" s="176"/>
      <c r="B21" s="69" t="s">
        <v>34</v>
      </c>
      <c r="C21" s="70">
        <f>'NECO-ELECTRIC'!C21+'NECO-GAS'!C21</f>
        <v>168</v>
      </c>
      <c r="D21" s="71">
        <f>'NECO-ELECTRIC'!D21+'NECO-GAS'!D21</f>
        <v>245</v>
      </c>
      <c r="E21" s="71">
        <f>'NECO-ELECTRIC'!E21+'NECO-GAS'!E21</f>
        <v>232</v>
      </c>
      <c r="F21" s="71">
        <f>'NECO-ELECTRIC'!F21+'NECO-GAS'!F21</f>
        <v>170</v>
      </c>
      <c r="G21" s="71">
        <f>'NECO-ELECTRIC'!G21+'NECO-GAS'!G21</f>
        <v>227</v>
      </c>
      <c r="H21" s="71">
        <f>'NECO-ELECTRIC'!H21+'NECO-GAS'!H21</f>
        <v>177</v>
      </c>
      <c r="I21" s="71">
        <f>'NECO-ELECTRIC'!I21+'NECO-GAS'!I21</f>
        <v>214</v>
      </c>
      <c r="J21" s="71">
        <f>'NECO-ELECTRIC'!J21+'NECO-GAS'!J21</f>
        <v>180</v>
      </c>
      <c r="K21" s="71">
        <f>'NECO-ELECTRIC'!K21+'NECO-GAS'!K21</f>
        <v>218</v>
      </c>
      <c r="L21" s="71">
        <f>'NECO-ELECTRIC'!L21+'NECO-GAS'!L21</f>
        <v>257</v>
      </c>
      <c r="M21" s="71">
        <f>'NECO-ELECTRIC'!M21+'NECO-GAS'!M21</f>
        <v>228</v>
      </c>
      <c r="N21" s="72">
        <f>'NECO-ELECTRIC'!N21+'NECO-GAS'!N21</f>
        <v>196</v>
      </c>
      <c r="O21" s="70">
        <f>'NECO-ELECTRIC'!O21+'NECO-GAS'!O21</f>
        <v>266</v>
      </c>
      <c r="P21" s="71">
        <f>'NECO-ELECTRIC'!P21+'NECO-GAS'!P21</f>
        <v>326</v>
      </c>
      <c r="Q21" s="71">
        <f>'NECO-ELECTRIC'!Q21+'NECO-GAS'!Q21</f>
        <v>241</v>
      </c>
      <c r="R21" s="71">
        <f>'NECO-ELECTRIC'!R21+'NECO-GAS'!R21</f>
        <v>265</v>
      </c>
      <c r="S21" s="71">
        <f>'NECO-ELECTRIC'!S21+'NECO-GAS'!S21</f>
        <v>310</v>
      </c>
      <c r="T21" s="71">
        <f>'NECO-ELECTRIC'!T21+'NECO-GAS'!T21</f>
        <v>261</v>
      </c>
      <c r="U21" s="96"/>
      <c r="V21" s="211">
        <f t="shared" si="7"/>
        <v>0.58333333333333337</v>
      </c>
      <c r="W21" s="211">
        <f t="shared" si="7"/>
        <v>0.33061224489795921</v>
      </c>
      <c r="X21" s="211">
        <f t="shared" si="7"/>
        <v>3.8793103448275863E-2</v>
      </c>
      <c r="Y21" s="211">
        <f t="shared" si="7"/>
        <v>0.55882352941176472</v>
      </c>
      <c r="Z21" s="211">
        <f t="shared" si="7"/>
        <v>0.3656387665198238</v>
      </c>
      <c r="AA21" s="244"/>
      <c r="AB21" s="245"/>
      <c r="AC21" s="97">
        <f t="shared" si="8"/>
        <v>98</v>
      </c>
      <c r="AD21" s="74">
        <f t="shared" si="8"/>
        <v>81</v>
      </c>
      <c r="AE21" s="75">
        <f t="shared" si="8"/>
        <v>9</v>
      </c>
      <c r="AF21" s="75">
        <f t="shared" si="8"/>
        <v>95</v>
      </c>
      <c r="AG21" s="75">
        <f t="shared" si="8"/>
        <v>83</v>
      </c>
      <c r="AH21" s="98"/>
      <c r="AI21" s="99"/>
    </row>
    <row r="22" spans="1:35" s="85" customFormat="1" x14ac:dyDescent="0.25">
      <c r="A22" s="178"/>
      <c r="B22" s="69" t="s">
        <v>35</v>
      </c>
      <c r="C22" s="162">
        <f t="shared" ref="C22:R22" si="9">SUM(C17:C21)</f>
        <v>135783</v>
      </c>
      <c r="D22" s="163">
        <f t="shared" si="9"/>
        <v>146867</v>
      </c>
      <c r="E22" s="163">
        <f t="shared" si="9"/>
        <v>138665</v>
      </c>
      <c r="F22" s="163">
        <f t="shared" si="9"/>
        <v>130601</v>
      </c>
      <c r="G22" s="163">
        <f t="shared" si="9"/>
        <v>140568</v>
      </c>
      <c r="H22" s="163">
        <f t="shared" si="9"/>
        <v>138997</v>
      </c>
      <c r="I22" s="163">
        <f t="shared" si="9"/>
        <v>146141</v>
      </c>
      <c r="J22" s="163">
        <f t="shared" si="9"/>
        <v>144431</v>
      </c>
      <c r="K22" s="163">
        <f t="shared" si="9"/>
        <v>161334</v>
      </c>
      <c r="L22" s="163">
        <f t="shared" si="9"/>
        <v>155352</v>
      </c>
      <c r="M22" s="163">
        <f t="shared" si="9"/>
        <v>155093</v>
      </c>
      <c r="N22" s="164">
        <f t="shared" si="9"/>
        <v>164781</v>
      </c>
      <c r="O22" s="162">
        <f t="shared" si="9"/>
        <v>175819</v>
      </c>
      <c r="P22" s="163">
        <f t="shared" si="9"/>
        <v>182484</v>
      </c>
      <c r="Q22" s="163">
        <f t="shared" si="9"/>
        <v>170161</v>
      </c>
      <c r="R22" s="163">
        <f t="shared" si="9"/>
        <v>172594</v>
      </c>
      <c r="S22" s="163">
        <f t="shared" ref="S22:T22" si="10">SUM(S17:S21)</f>
        <v>162055</v>
      </c>
      <c r="T22" s="163">
        <f t="shared" si="10"/>
        <v>161530</v>
      </c>
      <c r="U22" s="164"/>
      <c r="V22" s="246">
        <f t="shared" si="7"/>
        <v>0.29485281662652907</v>
      </c>
      <c r="W22" s="247">
        <f t="shared" si="7"/>
        <v>0.24251193256483758</v>
      </c>
      <c r="X22" s="248">
        <f t="shared" si="7"/>
        <v>0.22713734540078606</v>
      </c>
      <c r="Y22" s="248">
        <f t="shared" si="7"/>
        <v>0.32153658854066969</v>
      </c>
      <c r="Z22" s="248">
        <f t="shared" si="7"/>
        <v>0.1528584030504809</v>
      </c>
      <c r="AA22" s="248"/>
      <c r="AB22" s="249"/>
      <c r="AC22" s="100">
        <f t="shared" ref="AC22:AE22" si="11">SUM(AC17:AC21)</f>
        <v>40036</v>
      </c>
      <c r="AD22" s="165">
        <f t="shared" si="11"/>
        <v>35617</v>
      </c>
      <c r="AE22" s="166">
        <f t="shared" si="11"/>
        <v>31496</v>
      </c>
      <c r="AF22" s="166">
        <f t="shared" ref="AF22:AG22" si="12">SUM(AF17:AF21)</f>
        <v>41993</v>
      </c>
      <c r="AG22" s="166">
        <f t="shared" si="12"/>
        <v>21487</v>
      </c>
      <c r="AH22" s="166"/>
      <c r="AI22" s="167"/>
    </row>
    <row r="23" spans="1:35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</row>
    <row r="24" spans="1:35" s="68" customFormat="1" x14ac:dyDescent="0.25">
      <c r="A24" s="174"/>
      <c r="B24" s="69" t="s">
        <v>30</v>
      </c>
      <c r="C24" s="70">
        <f>'NECO-ELECTRIC'!C24+'NECO-GAS'!C24</f>
        <v>50764</v>
      </c>
      <c r="D24" s="71">
        <f>'NECO-ELECTRIC'!D24+'NECO-GAS'!D24</f>
        <v>54685</v>
      </c>
      <c r="E24" s="71">
        <f>'NECO-ELECTRIC'!E24+'NECO-GAS'!E24</f>
        <v>46532</v>
      </c>
      <c r="F24" s="71">
        <f>'NECO-ELECTRIC'!F24+'NECO-GAS'!F24</f>
        <v>42717</v>
      </c>
      <c r="G24" s="71">
        <f>'NECO-ELECTRIC'!G24+'NECO-GAS'!G24</f>
        <v>51718</v>
      </c>
      <c r="H24" s="71">
        <f>'NECO-ELECTRIC'!H24+'NECO-GAS'!H24</f>
        <v>51339</v>
      </c>
      <c r="I24" s="71">
        <f>'NECO-ELECTRIC'!I24+'NECO-GAS'!I24</f>
        <v>54239</v>
      </c>
      <c r="J24" s="71">
        <f>'NECO-ELECTRIC'!J24+'NECO-GAS'!J24</f>
        <v>51384</v>
      </c>
      <c r="K24" s="71">
        <f>'NECO-ELECTRIC'!K24+'NECO-GAS'!K24</f>
        <v>57711</v>
      </c>
      <c r="L24" s="71">
        <f>'NECO-ELECTRIC'!L24+'NECO-GAS'!L24</f>
        <v>51536</v>
      </c>
      <c r="M24" s="71">
        <f>'NECO-ELECTRIC'!M24+'NECO-GAS'!M24</f>
        <v>48683</v>
      </c>
      <c r="N24" s="72">
        <f>'NECO-ELECTRIC'!N24+'NECO-GAS'!N24</f>
        <v>61753</v>
      </c>
      <c r="O24" s="70">
        <f>'NECO-ELECTRIC'!O24+'NECO-GAS'!O24</f>
        <v>58972</v>
      </c>
      <c r="P24" s="71">
        <f>'NECO-ELECTRIC'!P24+'NECO-GAS'!P24</f>
        <v>51732</v>
      </c>
      <c r="Q24" s="71">
        <f>'NECO-ELECTRIC'!Q24+'NECO-GAS'!Q24</f>
        <v>42043</v>
      </c>
      <c r="R24" s="71">
        <f>'NECO-ELECTRIC'!R24+'NECO-GAS'!R24</f>
        <v>48534</v>
      </c>
      <c r="S24" s="71">
        <f>'NECO-ELECTRIC'!S24+'NECO-GAS'!S24</f>
        <v>40690</v>
      </c>
      <c r="T24" s="71">
        <f>'NECO-ELECTRIC'!T24+'NECO-GAS'!T24</f>
        <v>40044</v>
      </c>
      <c r="U24" s="96"/>
      <c r="V24" s="211">
        <f t="shared" ref="V24:Z29" si="13">IF(ISERROR((O24-C24)/C24)=TRUE,0,(O24-C24)/C24)</f>
        <v>0.1616893861791821</v>
      </c>
      <c r="W24" s="211">
        <f t="shared" si="13"/>
        <v>-5.400018286550242E-2</v>
      </c>
      <c r="X24" s="211">
        <f t="shared" si="13"/>
        <v>-9.6471245594429642E-2</v>
      </c>
      <c r="Y24" s="211">
        <f t="shared" si="13"/>
        <v>0.13617529320879276</v>
      </c>
      <c r="Z24" s="211">
        <f t="shared" si="13"/>
        <v>-0.21323330368537066</v>
      </c>
      <c r="AA24" s="244"/>
      <c r="AB24" s="245"/>
      <c r="AC24" s="97">
        <f t="shared" ref="AC24:AG28" si="14">O24-C24</f>
        <v>8208</v>
      </c>
      <c r="AD24" s="74">
        <f t="shared" si="14"/>
        <v>-2953</v>
      </c>
      <c r="AE24" s="75">
        <f t="shared" si="14"/>
        <v>-4489</v>
      </c>
      <c r="AF24" s="75">
        <f t="shared" si="14"/>
        <v>5817</v>
      </c>
      <c r="AG24" s="75">
        <f t="shared" si="14"/>
        <v>-11028</v>
      </c>
      <c r="AH24" s="98"/>
      <c r="AI24" s="99"/>
    </row>
    <row r="25" spans="1:35" s="68" customFormat="1" x14ac:dyDescent="0.25">
      <c r="A25" s="174"/>
      <c r="B25" s="69" t="s">
        <v>31</v>
      </c>
      <c r="C25" s="70">
        <f>'NECO-ELECTRIC'!C25+'NECO-GAS'!C25</f>
        <v>5033</v>
      </c>
      <c r="D25" s="71">
        <f>'NECO-ELECTRIC'!D25+'NECO-GAS'!D25</f>
        <v>5160</v>
      </c>
      <c r="E25" s="71">
        <f>'NECO-ELECTRIC'!E25+'NECO-GAS'!E25</f>
        <v>4455</v>
      </c>
      <c r="F25" s="71">
        <f>'NECO-ELECTRIC'!F25+'NECO-GAS'!F25</f>
        <v>4011</v>
      </c>
      <c r="G25" s="71">
        <f>'NECO-ELECTRIC'!G25+'NECO-GAS'!G25</f>
        <v>4591</v>
      </c>
      <c r="H25" s="71">
        <f>'NECO-ELECTRIC'!H25+'NECO-GAS'!H25</f>
        <v>4660</v>
      </c>
      <c r="I25" s="71">
        <f>'NECO-ELECTRIC'!I25+'NECO-GAS'!I25</f>
        <v>5300</v>
      </c>
      <c r="J25" s="71">
        <f>'NECO-ELECTRIC'!J25+'NECO-GAS'!J25</f>
        <v>4838</v>
      </c>
      <c r="K25" s="71">
        <f>'NECO-ELECTRIC'!K25+'NECO-GAS'!K25</f>
        <v>4899</v>
      </c>
      <c r="L25" s="71">
        <f>'NECO-ELECTRIC'!L25+'NECO-GAS'!L25</f>
        <v>4950</v>
      </c>
      <c r="M25" s="71">
        <f>'NECO-ELECTRIC'!M25+'NECO-GAS'!M25</f>
        <v>5059</v>
      </c>
      <c r="N25" s="72">
        <f>'NECO-ELECTRIC'!N25+'NECO-GAS'!N25</f>
        <v>4820</v>
      </c>
      <c r="O25" s="70">
        <f>'NECO-ELECTRIC'!O25+'NECO-GAS'!O25</f>
        <v>4179</v>
      </c>
      <c r="P25" s="71">
        <f>'NECO-ELECTRIC'!P25+'NECO-GAS'!P25</f>
        <v>3899</v>
      </c>
      <c r="Q25" s="71">
        <f>'NECO-ELECTRIC'!Q25+'NECO-GAS'!Q25</f>
        <v>3367</v>
      </c>
      <c r="R25" s="71">
        <f>'NECO-ELECTRIC'!R25+'NECO-GAS'!R25</f>
        <v>3782</v>
      </c>
      <c r="S25" s="71">
        <f>'NECO-ELECTRIC'!S25+'NECO-GAS'!S25</f>
        <v>3173</v>
      </c>
      <c r="T25" s="71">
        <f>'NECO-ELECTRIC'!T25+'NECO-GAS'!T25</f>
        <v>3446</v>
      </c>
      <c r="U25" s="96"/>
      <c r="V25" s="211">
        <f t="shared" si="13"/>
        <v>-0.16968011126564672</v>
      </c>
      <c r="W25" s="211">
        <f t="shared" si="13"/>
        <v>-0.24437984496124032</v>
      </c>
      <c r="X25" s="211">
        <f t="shared" si="13"/>
        <v>-0.24421997755331087</v>
      </c>
      <c r="Y25" s="211">
        <f t="shared" si="13"/>
        <v>-5.7092994265769137E-2</v>
      </c>
      <c r="Z25" s="211">
        <f t="shared" si="13"/>
        <v>-0.30886517098671312</v>
      </c>
      <c r="AA25" s="244"/>
      <c r="AB25" s="245"/>
      <c r="AC25" s="97">
        <f t="shared" si="14"/>
        <v>-854</v>
      </c>
      <c r="AD25" s="74">
        <f t="shared" si="14"/>
        <v>-1261</v>
      </c>
      <c r="AE25" s="75">
        <f t="shared" si="14"/>
        <v>-1088</v>
      </c>
      <c r="AF25" s="75">
        <f t="shared" si="14"/>
        <v>-229</v>
      </c>
      <c r="AG25" s="75">
        <f t="shared" si="14"/>
        <v>-1418</v>
      </c>
      <c r="AH25" s="98"/>
      <c r="AI25" s="99"/>
    </row>
    <row r="26" spans="1:35" s="68" customFormat="1" x14ac:dyDescent="0.25">
      <c r="A26" s="174"/>
      <c r="B26" s="69" t="s">
        <v>32</v>
      </c>
      <c r="C26" s="70">
        <f>'NECO-ELECTRIC'!C26+'NECO-GAS'!C26</f>
        <v>5941</v>
      </c>
      <c r="D26" s="71">
        <f>'NECO-ELECTRIC'!D26+'NECO-GAS'!D26</f>
        <v>8190</v>
      </c>
      <c r="E26" s="71">
        <f>'NECO-ELECTRIC'!E26+'NECO-GAS'!E26</f>
        <v>7424</v>
      </c>
      <c r="F26" s="71">
        <f>'NECO-ELECTRIC'!F26+'NECO-GAS'!F26</f>
        <v>4794</v>
      </c>
      <c r="G26" s="71">
        <f>'NECO-ELECTRIC'!G26+'NECO-GAS'!G26</f>
        <v>7645</v>
      </c>
      <c r="H26" s="71">
        <f>'NECO-ELECTRIC'!H26+'NECO-GAS'!H26</f>
        <v>5684</v>
      </c>
      <c r="I26" s="71">
        <f>'NECO-ELECTRIC'!I26+'NECO-GAS'!I26</f>
        <v>7556</v>
      </c>
      <c r="J26" s="71">
        <f>'NECO-ELECTRIC'!J26+'NECO-GAS'!J26</f>
        <v>5388</v>
      </c>
      <c r="K26" s="71">
        <f>'NECO-ELECTRIC'!K26+'NECO-GAS'!K26</f>
        <v>8218</v>
      </c>
      <c r="L26" s="71">
        <f>'NECO-ELECTRIC'!L26+'NECO-GAS'!L26</f>
        <v>7630</v>
      </c>
      <c r="M26" s="71">
        <f>'NECO-ELECTRIC'!M26+'NECO-GAS'!M26</f>
        <v>6667</v>
      </c>
      <c r="N26" s="72">
        <f>'NECO-ELECTRIC'!N26+'NECO-GAS'!N26</f>
        <v>7367</v>
      </c>
      <c r="O26" s="70">
        <f>'NECO-ELECTRIC'!O26+'NECO-GAS'!O26</f>
        <v>9536</v>
      </c>
      <c r="P26" s="71">
        <f>'NECO-ELECTRIC'!P26+'NECO-GAS'!P26</f>
        <v>7281</v>
      </c>
      <c r="Q26" s="71">
        <f>'NECO-ELECTRIC'!Q26+'NECO-GAS'!Q26</f>
        <v>5333</v>
      </c>
      <c r="R26" s="71">
        <f>'NECO-ELECTRIC'!R26+'NECO-GAS'!R26</f>
        <v>5685</v>
      </c>
      <c r="S26" s="71">
        <f>'NECO-ELECTRIC'!S26+'NECO-GAS'!S26</f>
        <v>5294</v>
      </c>
      <c r="T26" s="71">
        <f>'NECO-ELECTRIC'!T26+'NECO-GAS'!T26</f>
        <v>5779</v>
      </c>
      <c r="U26" s="96"/>
      <c r="V26" s="211">
        <f t="shared" si="13"/>
        <v>0.60511698367278233</v>
      </c>
      <c r="W26" s="211">
        <f t="shared" si="13"/>
        <v>-0.11098901098901098</v>
      </c>
      <c r="X26" s="211">
        <f t="shared" si="13"/>
        <v>-0.28165409482758619</v>
      </c>
      <c r="Y26" s="211">
        <f t="shared" si="13"/>
        <v>0.18585732165206509</v>
      </c>
      <c r="Z26" s="211">
        <f t="shared" si="13"/>
        <v>-0.30752125572269456</v>
      </c>
      <c r="AA26" s="244"/>
      <c r="AB26" s="245"/>
      <c r="AC26" s="97">
        <f t="shared" si="14"/>
        <v>3595</v>
      </c>
      <c r="AD26" s="74">
        <f t="shared" si="14"/>
        <v>-909</v>
      </c>
      <c r="AE26" s="75">
        <f t="shared" si="14"/>
        <v>-2091</v>
      </c>
      <c r="AF26" s="75">
        <f t="shared" si="14"/>
        <v>891</v>
      </c>
      <c r="AG26" s="75">
        <f t="shared" si="14"/>
        <v>-2351</v>
      </c>
      <c r="AH26" s="98"/>
      <c r="AI26" s="99"/>
    </row>
    <row r="27" spans="1:35" s="68" customFormat="1" x14ac:dyDescent="0.25">
      <c r="A27" s="174"/>
      <c r="B27" s="69" t="s">
        <v>33</v>
      </c>
      <c r="C27" s="70">
        <f>'NECO-ELECTRIC'!C27+'NECO-GAS'!C27</f>
        <v>987</v>
      </c>
      <c r="D27" s="71">
        <f>'NECO-ELECTRIC'!D27+'NECO-GAS'!D27</f>
        <v>1550</v>
      </c>
      <c r="E27" s="71">
        <f>'NECO-ELECTRIC'!E27+'NECO-GAS'!E27</f>
        <v>1262</v>
      </c>
      <c r="F27" s="71">
        <f>'NECO-ELECTRIC'!F27+'NECO-GAS'!F27</f>
        <v>882</v>
      </c>
      <c r="G27" s="71">
        <f>'NECO-ELECTRIC'!G27+'NECO-GAS'!G27</f>
        <v>1215</v>
      </c>
      <c r="H27" s="71">
        <f>'NECO-ELECTRIC'!H27+'NECO-GAS'!H27</f>
        <v>968</v>
      </c>
      <c r="I27" s="71">
        <f>'NECO-ELECTRIC'!I27+'NECO-GAS'!I27</f>
        <v>1195</v>
      </c>
      <c r="J27" s="71">
        <f>'NECO-ELECTRIC'!J27+'NECO-GAS'!J27</f>
        <v>978</v>
      </c>
      <c r="K27" s="71">
        <f>'NECO-ELECTRIC'!K27+'NECO-GAS'!K27</f>
        <v>1399</v>
      </c>
      <c r="L27" s="71">
        <f>'NECO-ELECTRIC'!L27+'NECO-GAS'!L27</f>
        <v>1428</v>
      </c>
      <c r="M27" s="71">
        <f>'NECO-ELECTRIC'!M27+'NECO-GAS'!M27</f>
        <v>1124</v>
      </c>
      <c r="N27" s="72">
        <f>'NECO-ELECTRIC'!N27+'NECO-GAS'!N27</f>
        <v>1327</v>
      </c>
      <c r="O27" s="70">
        <f>'NECO-ELECTRIC'!O27+'NECO-GAS'!O27</f>
        <v>1657</v>
      </c>
      <c r="P27" s="71">
        <f>'NECO-ELECTRIC'!P27+'NECO-GAS'!P27</f>
        <v>1710</v>
      </c>
      <c r="Q27" s="71">
        <f>'NECO-ELECTRIC'!Q27+'NECO-GAS'!Q27</f>
        <v>1012</v>
      </c>
      <c r="R27" s="71">
        <f>'NECO-ELECTRIC'!R27+'NECO-GAS'!R27</f>
        <v>1143</v>
      </c>
      <c r="S27" s="71">
        <f>'NECO-ELECTRIC'!S27+'NECO-GAS'!S27</f>
        <v>1015</v>
      </c>
      <c r="T27" s="71">
        <f>'NECO-ELECTRIC'!T27+'NECO-GAS'!T27</f>
        <v>885</v>
      </c>
      <c r="U27" s="96"/>
      <c r="V27" s="211">
        <f t="shared" si="13"/>
        <v>0.67882472137791283</v>
      </c>
      <c r="W27" s="211">
        <f t="shared" si="13"/>
        <v>0.1032258064516129</v>
      </c>
      <c r="X27" s="211">
        <f t="shared" si="13"/>
        <v>-0.19809825673534073</v>
      </c>
      <c r="Y27" s="211">
        <f t="shared" si="13"/>
        <v>0.29591836734693877</v>
      </c>
      <c r="Z27" s="211">
        <f t="shared" si="13"/>
        <v>-0.16460905349794239</v>
      </c>
      <c r="AA27" s="244"/>
      <c r="AB27" s="245"/>
      <c r="AC27" s="97">
        <f t="shared" si="14"/>
        <v>670</v>
      </c>
      <c r="AD27" s="74">
        <f t="shared" si="14"/>
        <v>160</v>
      </c>
      <c r="AE27" s="75">
        <f t="shared" si="14"/>
        <v>-250</v>
      </c>
      <c r="AF27" s="75">
        <f t="shared" si="14"/>
        <v>261</v>
      </c>
      <c r="AG27" s="75">
        <f t="shared" si="14"/>
        <v>-200</v>
      </c>
      <c r="AH27" s="98"/>
      <c r="AI27" s="99"/>
    </row>
    <row r="28" spans="1:35" s="68" customFormat="1" x14ac:dyDescent="0.25">
      <c r="A28" s="174"/>
      <c r="B28" s="69" t="s">
        <v>34</v>
      </c>
      <c r="C28" s="70">
        <f>'NECO-ELECTRIC'!C28+'NECO-GAS'!C28</f>
        <v>110</v>
      </c>
      <c r="D28" s="71">
        <f>'NECO-ELECTRIC'!D28+'NECO-GAS'!D28</f>
        <v>189</v>
      </c>
      <c r="E28" s="71">
        <f>'NECO-ELECTRIC'!E28+'NECO-GAS'!E28</f>
        <v>151</v>
      </c>
      <c r="F28" s="71">
        <f>'NECO-ELECTRIC'!F28+'NECO-GAS'!F28</f>
        <v>115</v>
      </c>
      <c r="G28" s="71">
        <f>'NECO-ELECTRIC'!G28+'NECO-GAS'!G28</f>
        <v>162</v>
      </c>
      <c r="H28" s="71">
        <f>'NECO-ELECTRIC'!H28+'NECO-GAS'!H28</f>
        <v>113</v>
      </c>
      <c r="I28" s="71">
        <f>'NECO-ELECTRIC'!I28+'NECO-GAS'!I28</f>
        <v>151</v>
      </c>
      <c r="J28" s="71">
        <f>'NECO-ELECTRIC'!J28+'NECO-GAS'!J28</f>
        <v>122</v>
      </c>
      <c r="K28" s="71">
        <f>'NECO-ELECTRIC'!K28+'NECO-GAS'!K28</f>
        <v>163</v>
      </c>
      <c r="L28" s="71">
        <f>'NECO-ELECTRIC'!L28+'NECO-GAS'!L28</f>
        <v>198</v>
      </c>
      <c r="M28" s="71">
        <f>'NECO-ELECTRIC'!M28+'NECO-GAS'!M28</f>
        <v>153</v>
      </c>
      <c r="N28" s="72">
        <f>'NECO-ELECTRIC'!N28+'NECO-GAS'!N28</f>
        <v>133</v>
      </c>
      <c r="O28" s="70">
        <f>'NECO-ELECTRIC'!O28+'NECO-GAS'!O28</f>
        <v>193</v>
      </c>
      <c r="P28" s="71">
        <f>'NECO-ELECTRIC'!P28+'NECO-GAS'!P28</f>
        <v>204</v>
      </c>
      <c r="Q28" s="71">
        <f>'NECO-ELECTRIC'!Q28+'NECO-GAS'!Q28</f>
        <v>131</v>
      </c>
      <c r="R28" s="71">
        <f>'NECO-ELECTRIC'!R28+'NECO-GAS'!R28</f>
        <v>153</v>
      </c>
      <c r="S28" s="71">
        <f>'NECO-ELECTRIC'!S28+'NECO-GAS'!S28</f>
        <v>187</v>
      </c>
      <c r="T28" s="71">
        <f>'NECO-ELECTRIC'!T28+'NECO-GAS'!T28</f>
        <v>138</v>
      </c>
      <c r="U28" s="96"/>
      <c r="V28" s="211">
        <f t="shared" si="13"/>
        <v>0.75454545454545452</v>
      </c>
      <c r="W28" s="211">
        <f t="shared" si="13"/>
        <v>7.9365079365079361E-2</v>
      </c>
      <c r="X28" s="211">
        <f t="shared" si="13"/>
        <v>-0.13245033112582782</v>
      </c>
      <c r="Y28" s="211">
        <f t="shared" si="13"/>
        <v>0.33043478260869563</v>
      </c>
      <c r="Z28" s="211">
        <f t="shared" si="13"/>
        <v>0.15432098765432098</v>
      </c>
      <c r="AA28" s="244"/>
      <c r="AB28" s="245"/>
      <c r="AC28" s="97">
        <f t="shared" si="14"/>
        <v>83</v>
      </c>
      <c r="AD28" s="74">
        <f t="shared" si="14"/>
        <v>15</v>
      </c>
      <c r="AE28" s="75">
        <f t="shared" si="14"/>
        <v>-20</v>
      </c>
      <c r="AF28" s="75">
        <f t="shared" si="14"/>
        <v>38</v>
      </c>
      <c r="AG28" s="75">
        <f t="shared" si="14"/>
        <v>25</v>
      </c>
      <c r="AH28" s="98"/>
      <c r="AI28" s="99"/>
    </row>
    <row r="29" spans="1:35" s="85" customFormat="1" x14ac:dyDescent="0.25">
      <c r="A29" s="178"/>
      <c r="B29" s="69" t="s">
        <v>35</v>
      </c>
      <c r="C29" s="162">
        <f t="shared" ref="C29:R29" si="15">SUM(C24:C28)</f>
        <v>62835</v>
      </c>
      <c r="D29" s="163">
        <f t="shared" si="15"/>
        <v>69774</v>
      </c>
      <c r="E29" s="163">
        <f t="shared" si="15"/>
        <v>59824</v>
      </c>
      <c r="F29" s="163">
        <f t="shared" si="15"/>
        <v>52519</v>
      </c>
      <c r="G29" s="163">
        <f t="shared" si="15"/>
        <v>65331</v>
      </c>
      <c r="H29" s="163">
        <f t="shared" si="15"/>
        <v>62764</v>
      </c>
      <c r="I29" s="163">
        <f t="shared" si="15"/>
        <v>68441</v>
      </c>
      <c r="J29" s="163">
        <f t="shared" si="15"/>
        <v>62710</v>
      </c>
      <c r="K29" s="163">
        <f t="shared" si="15"/>
        <v>72390</v>
      </c>
      <c r="L29" s="163">
        <f t="shared" si="15"/>
        <v>65742</v>
      </c>
      <c r="M29" s="163">
        <f t="shared" si="15"/>
        <v>61686</v>
      </c>
      <c r="N29" s="164">
        <f t="shared" si="15"/>
        <v>75400</v>
      </c>
      <c r="O29" s="162">
        <f t="shared" si="15"/>
        <v>74537</v>
      </c>
      <c r="P29" s="163">
        <f t="shared" si="15"/>
        <v>64826</v>
      </c>
      <c r="Q29" s="163">
        <f t="shared" si="15"/>
        <v>51886</v>
      </c>
      <c r="R29" s="163">
        <f t="shared" si="15"/>
        <v>59297</v>
      </c>
      <c r="S29" s="163">
        <f t="shared" ref="S29:T29" si="16">SUM(S24:S28)</f>
        <v>50359</v>
      </c>
      <c r="T29" s="163">
        <f t="shared" si="16"/>
        <v>50292</v>
      </c>
      <c r="U29" s="164"/>
      <c r="V29" s="246">
        <f t="shared" si="13"/>
        <v>0.18623378690220418</v>
      </c>
      <c r="W29" s="247">
        <f t="shared" si="13"/>
        <v>-7.0914667354602001E-2</v>
      </c>
      <c r="X29" s="248">
        <f t="shared" si="13"/>
        <v>-0.13268922171703665</v>
      </c>
      <c r="Y29" s="248">
        <f t="shared" si="13"/>
        <v>0.12905805518003008</v>
      </c>
      <c r="Z29" s="248">
        <f t="shared" si="13"/>
        <v>-0.22917145000076533</v>
      </c>
      <c r="AA29" s="248"/>
      <c r="AB29" s="249"/>
      <c r="AC29" s="100">
        <f t="shared" ref="AC29:AE29" si="17">SUM(AC24:AC28)</f>
        <v>11702</v>
      </c>
      <c r="AD29" s="165">
        <f t="shared" si="17"/>
        <v>-4948</v>
      </c>
      <c r="AE29" s="166">
        <f t="shared" si="17"/>
        <v>-7938</v>
      </c>
      <c r="AF29" s="166">
        <f t="shared" ref="AF29:AG29" si="18">SUM(AF24:AF28)</f>
        <v>6778</v>
      </c>
      <c r="AG29" s="166">
        <f t="shared" si="18"/>
        <v>-14972</v>
      </c>
      <c r="AH29" s="166"/>
      <c r="AI29" s="167"/>
    </row>
    <row r="30" spans="1:35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</row>
    <row r="31" spans="1:35" s="68" customFormat="1" x14ac:dyDescent="0.25">
      <c r="A31" s="176"/>
      <c r="B31" s="69" t="s">
        <v>30</v>
      </c>
      <c r="C31" s="70">
        <f>'NECO-ELECTRIC'!C31+'NECO-GAS'!C31</f>
        <v>18992</v>
      </c>
      <c r="D31" s="71">
        <f>'NECO-ELECTRIC'!D31+'NECO-GAS'!D31</f>
        <v>21282</v>
      </c>
      <c r="E31" s="71">
        <f>'NECO-ELECTRIC'!E31+'NECO-GAS'!E31</f>
        <v>21872</v>
      </c>
      <c r="F31" s="71">
        <f>'NECO-ELECTRIC'!F31+'NECO-GAS'!F31</f>
        <v>19020</v>
      </c>
      <c r="G31" s="71">
        <f>'NECO-ELECTRIC'!G31+'NECO-GAS'!G31</f>
        <v>16064</v>
      </c>
      <c r="H31" s="71">
        <f>'NECO-ELECTRIC'!H31+'NECO-GAS'!H31</f>
        <v>17635</v>
      </c>
      <c r="I31" s="71">
        <f>'NECO-ELECTRIC'!I31+'NECO-GAS'!I31</f>
        <v>18637</v>
      </c>
      <c r="J31" s="71">
        <f>'NECO-ELECTRIC'!J31+'NECO-GAS'!J31</f>
        <v>21749</v>
      </c>
      <c r="K31" s="71">
        <f>'NECO-ELECTRIC'!K31+'NECO-GAS'!K31</f>
        <v>22789</v>
      </c>
      <c r="L31" s="71">
        <f>'NECO-ELECTRIC'!L31+'NECO-GAS'!L31</f>
        <v>20774</v>
      </c>
      <c r="M31" s="71">
        <f>'NECO-ELECTRIC'!M31+'NECO-GAS'!M31</f>
        <v>21861</v>
      </c>
      <c r="N31" s="72">
        <f>'NECO-ELECTRIC'!N31+'NECO-GAS'!N31</f>
        <v>22136</v>
      </c>
      <c r="O31" s="70">
        <f>'NECO-ELECTRIC'!O31+'NECO-GAS'!O31</f>
        <v>28679</v>
      </c>
      <c r="P31" s="71">
        <f>'NECO-ELECTRIC'!P31+'NECO-GAS'!P31</f>
        <v>30684</v>
      </c>
      <c r="Q31" s="71">
        <f>'NECO-ELECTRIC'!Q31+'NECO-GAS'!Q31</f>
        <v>24589</v>
      </c>
      <c r="R31" s="71">
        <f>'NECO-ELECTRIC'!R31+'NECO-GAS'!R31</f>
        <v>19998</v>
      </c>
      <c r="S31" s="71">
        <f>'NECO-ELECTRIC'!S31+'NECO-GAS'!S31</f>
        <v>18763</v>
      </c>
      <c r="T31" s="71">
        <f>'NECO-ELECTRIC'!T31+'NECO-GAS'!T31</f>
        <v>17024</v>
      </c>
      <c r="U31" s="96"/>
      <c r="V31" s="211">
        <f t="shared" ref="V31:Z36" si="19">IF(ISERROR((O31-C31)/C31)=TRUE,0,(O31-C31)/C31)</f>
        <v>0.51005686604886269</v>
      </c>
      <c r="W31" s="211">
        <f t="shared" si="19"/>
        <v>0.44178178742599378</v>
      </c>
      <c r="X31" s="211">
        <f t="shared" si="19"/>
        <v>0.12422275054864668</v>
      </c>
      <c r="Y31" s="211">
        <f t="shared" si="19"/>
        <v>5.1419558359621448E-2</v>
      </c>
      <c r="Z31" s="211">
        <f t="shared" si="19"/>
        <v>0.16801543824701196</v>
      </c>
      <c r="AA31" s="244"/>
      <c r="AB31" s="245"/>
      <c r="AC31" s="97">
        <f t="shared" ref="AC31:AG35" si="20">O31-C31</f>
        <v>9687</v>
      </c>
      <c r="AD31" s="74">
        <f t="shared" si="20"/>
        <v>9402</v>
      </c>
      <c r="AE31" s="75">
        <f t="shared" si="20"/>
        <v>2717</v>
      </c>
      <c r="AF31" s="75">
        <f t="shared" si="20"/>
        <v>978</v>
      </c>
      <c r="AG31" s="75">
        <f t="shared" si="20"/>
        <v>2699</v>
      </c>
      <c r="AH31" s="98"/>
      <c r="AI31" s="99"/>
    </row>
    <row r="32" spans="1:35" s="68" customFormat="1" x14ac:dyDescent="0.25">
      <c r="A32" s="176"/>
      <c r="B32" s="69" t="s">
        <v>31</v>
      </c>
      <c r="C32" s="70">
        <f>'NECO-ELECTRIC'!C32+'NECO-GAS'!C32</f>
        <v>3570</v>
      </c>
      <c r="D32" s="71">
        <f>'NECO-ELECTRIC'!D32+'NECO-GAS'!D32</f>
        <v>3388</v>
      </c>
      <c r="E32" s="71">
        <f>'NECO-ELECTRIC'!E32+'NECO-GAS'!E32</f>
        <v>3102</v>
      </c>
      <c r="F32" s="71">
        <f>'NECO-ELECTRIC'!F32+'NECO-GAS'!F32</f>
        <v>2600</v>
      </c>
      <c r="G32" s="71">
        <f>'NECO-ELECTRIC'!G32+'NECO-GAS'!G32</f>
        <v>2135</v>
      </c>
      <c r="H32" s="71">
        <f>'NECO-ELECTRIC'!H32+'NECO-GAS'!H32</f>
        <v>2150</v>
      </c>
      <c r="I32" s="71">
        <f>'NECO-ELECTRIC'!I32+'NECO-GAS'!I32</f>
        <v>2415</v>
      </c>
      <c r="J32" s="71">
        <f>'NECO-ELECTRIC'!J32+'NECO-GAS'!J32</f>
        <v>3085</v>
      </c>
      <c r="K32" s="71">
        <f>'NECO-ELECTRIC'!K32+'NECO-GAS'!K32</f>
        <v>3071</v>
      </c>
      <c r="L32" s="71">
        <f>'NECO-ELECTRIC'!L32+'NECO-GAS'!L32</f>
        <v>2965</v>
      </c>
      <c r="M32" s="71">
        <f>'NECO-ELECTRIC'!M32+'NECO-GAS'!M32</f>
        <v>3243</v>
      </c>
      <c r="N32" s="72">
        <f>'NECO-ELECTRIC'!N32+'NECO-GAS'!N32</f>
        <v>3004</v>
      </c>
      <c r="O32" s="70">
        <f>'NECO-ELECTRIC'!O32+'NECO-GAS'!O32</f>
        <v>3302</v>
      </c>
      <c r="P32" s="71">
        <f>'NECO-ELECTRIC'!P32+'NECO-GAS'!P32</f>
        <v>2806</v>
      </c>
      <c r="Q32" s="71">
        <f>'NECO-ELECTRIC'!Q32+'NECO-GAS'!Q32</f>
        <v>2509</v>
      </c>
      <c r="R32" s="71">
        <f>'NECO-ELECTRIC'!R32+'NECO-GAS'!R32</f>
        <v>2203</v>
      </c>
      <c r="S32" s="71">
        <f>'NECO-ELECTRIC'!S32+'NECO-GAS'!S32</f>
        <v>1925</v>
      </c>
      <c r="T32" s="71">
        <f>'NECO-ELECTRIC'!T32+'NECO-GAS'!T32</f>
        <v>1849</v>
      </c>
      <c r="U32" s="96"/>
      <c r="V32" s="211">
        <f t="shared" si="19"/>
        <v>-7.5070028011204479E-2</v>
      </c>
      <c r="W32" s="211">
        <f t="shared" si="19"/>
        <v>-0.17178276269185361</v>
      </c>
      <c r="X32" s="211">
        <f t="shared" si="19"/>
        <v>-0.19116698903932947</v>
      </c>
      <c r="Y32" s="211">
        <f t="shared" si="19"/>
        <v>-0.15269230769230768</v>
      </c>
      <c r="Z32" s="211">
        <f t="shared" si="19"/>
        <v>-9.8360655737704916E-2</v>
      </c>
      <c r="AA32" s="244"/>
      <c r="AB32" s="245"/>
      <c r="AC32" s="97">
        <f t="shared" si="20"/>
        <v>-268</v>
      </c>
      <c r="AD32" s="74">
        <f t="shared" si="20"/>
        <v>-582</v>
      </c>
      <c r="AE32" s="75">
        <f t="shared" si="20"/>
        <v>-593</v>
      </c>
      <c r="AF32" s="75">
        <f t="shared" si="20"/>
        <v>-397</v>
      </c>
      <c r="AG32" s="75">
        <f t="shared" si="20"/>
        <v>-210</v>
      </c>
      <c r="AH32" s="98"/>
      <c r="AI32" s="99"/>
    </row>
    <row r="33" spans="1:35" s="68" customFormat="1" x14ac:dyDescent="0.25">
      <c r="A33" s="176"/>
      <c r="B33" s="69" t="s">
        <v>32</v>
      </c>
      <c r="C33" s="70">
        <f>'NECO-ELECTRIC'!C33+'NECO-GAS'!C33</f>
        <v>2411</v>
      </c>
      <c r="D33" s="71">
        <f>'NECO-ELECTRIC'!D33+'NECO-GAS'!D33</f>
        <v>2222</v>
      </c>
      <c r="E33" s="71">
        <f>'NECO-ELECTRIC'!E33+'NECO-GAS'!E33</f>
        <v>2898</v>
      </c>
      <c r="F33" s="71">
        <f>'NECO-ELECTRIC'!F33+'NECO-GAS'!F33</f>
        <v>2196</v>
      </c>
      <c r="G33" s="71">
        <f>'NECO-ELECTRIC'!G33+'NECO-GAS'!G33</f>
        <v>2013</v>
      </c>
      <c r="H33" s="71">
        <f>'NECO-ELECTRIC'!H33+'NECO-GAS'!H33</f>
        <v>2271</v>
      </c>
      <c r="I33" s="71">
        <f>'NECO-ELECTRIC'!I33+'NECO-GAS'!I33</f>
        <v>2297</v>
      </c>
      <c r="J33" s="71">
        <f>'NECO-ELECTRIC'!J33+'NECO-GAS'!J33</f>
        <v>2300</v>
      </c>
      <c r="K33" s="71">
        <f>'NECO-ELECTRIC'!K33+'NECO-GAS'!K33</f>
        <v>2174</v>
      </c>
      <c r="L33" s="71">
        <f>'NECO-ELECTRIC'!L33+'NECO-GAS'!L33</f>
        <v>2365</v>
      </c>
      <c r="M33" s="71">
        <f>'NECO-ELECTRIC'!M33+'NECO-GAS'!M33</f>
        <v>2595</v>
      </c>
      <c r="N33" s="72">
        <f>'NECO-ELECTRIC'!N33+'NECO-GAS'!N33</f>
        <v>2237</v>
      </c>
      <c r="O33" s="70">
        <f>'NECO-ELECTRIC'!O33+'NECO-GAS'!O33</f>
        <v>3190</v>
      </c>
      <c r="P33" s="71">
        <f>'NECO-ELECTRIC'!P33+'NECO-GAS'!P33</f>
        <v>4728</v>
      </c>
      <c r="Q33" s="71">
        <f>'NECO-ELECTRIC'!Q33+'NECO-GAS'!Q33</f>
        <v>2585</v>
      </c>
      <c r="R33" s="71">
        <f>'NECO-ELECTRIC'!R33+'NECO-GAS'!R33</f>
        <v>1873</v>
      </c>
      <c r="S33" s="71">
        <f>'NECO-ELECTRIC'!S33+'NECO-GAS'!S33</f>
        <v>1753</v>
      </c>
      <c r="T33" s="71">
        <f>'NECO-ELECTRIC'!T33+'NECO-GAS'!T33</f>
        <v>1572</v>
      </c>
      <c r="U33" s="96"/>
      <c r="V33" s="211">
        <f t="shared" si="19"/>
        <v>0.32310244711737868</v>
      </c>
      <c r="W33" s="211">
        <f t="shared" si="19"/>
        <v>1.1278127812781278</v>
      </c>
      <c r="X33" s="211">
        <f t="shared" si="19"/>
        <v>-0.10800552104899931</v>
      </c>
      <c r="Y33" s="211">
        <f t="shared" si="19"/>
        <v>-0.14708561020036429</v>
      </c>
      <c r="Z33" s="211">
        <f t="shared" si="19"/>
        <v>-0.12916045702930948</v>
      </c>
      <c r="AA33" s="244"/>
      <c r="AB33" s="245"/>
      <c r="AC33" s="97">
        <f t="shared" si="20"/>
        <v>779</v>
      </c>
      <c r="AD33" s="74">
        <f t="shared" si="20"/>
        <v>2506</v>
      </c>
      <c r="AE33" s="75">
        <f t="shared" si="20"/>
        <v>-313</v>
      </c>
      <c r="AF33" s="75">
        <f t="shared" si="20"/>
        <v>-323</v>
      </c>
      <c r="AG33" s="75">
        <f t="shared" si="20"/>
        <v>-260</v>
      </c>
      <c r="AH33" s="98"/>
      <c r="AI33" s="99"/>
    </row>
    <row r="34" spans="1:35" s="68" customFormat="1" x14ac:dyDescent="0.25">
      <c r="A34" s="176"/>
      <c r="B34" s="69" t="s">
        <v>33</v>
      </c>
      <c r="C34" s="70">
        <f>'NECO-ELECTRIC'!C34+'NECO-GAS'!C34</f>
        <v>393</v>
      </c>
      <c r="D34" s="71">
        <f>'NECO-ELECTRIC'!D34+'NECO-GAS'!D34</f>
        <v>332</v>
      </c>
      <c r="E34" s="71">
        <f>'NECO-ELECTRIC'!E34+'NECO-GAS'!E34</f>
        <v>458</v>
      </c>
      <c r="F34" s="71">
        <f>'NECO-ELECTRIC'!F34+'NECO-GAS'!F34</f>
        <v>318</v>
      </c>
      <c r="G34" s="71">
        <f>'NECO-ELECTRIC'!G34+'NECO-GAS'!G34</f>
        <v>324</v>
      </c>
      <c r="H34" s="71">
        <f>'NECO-ELECTRIC'!H34+'NECO-GAS'!H34</f>
        <v>360</v>
      </c>
      <c r="I34" s="71">
        <f>'NECO-ELECTRIC'!I34+'NECO-GAS'!I34</f>
        <v>354</v>
      </c>
      <c r="J34" s="71">
        <f>'NECO-ELECTRIC'!J34+'NECO-GAS'!J34</f>
        <v>330</v>
      </c>
      <c r="K34" s="71">
        <f>'NECO-ELECTRIC'!K34+'NECO-GAS'!K34</f>
        <v>326</v>
      </c>
      <c r="L34" s="71">
        <f>'NECO-ELECTRIC'!L34+'NECO-GAS'!L34</f>
        <v>365</v>
      </c>
      <c r="M34" s="71">
        <f>'NECO-ELECTRIC'!M34+'NECO-GAS'!M34</f>
        <v>394</v>
      </c>
      <c r="N34" s="72">
        <f>'NECO-ELECTRIC'!N34+'NECO-GAS'!N34</f>
        <v>312</v>
      </c>
      <c r="O34" s="70">
        <f>'NECO-ELECTRIC'!O34+'NECO-GAS'!O34</f>
        <v>475</v>
      </c>
      <c r="P34" s="71">
        <f>'NECO-ELECTRIC'!P34+'NECO-GAS'!P34</f>
        <v>834</v>
      </c>
      <c r="Q34" s="71">
        <f>'NECO-ELECTRIC'!Q34+'NECO-GAS'!Q34</f>
        <v>475</v>
      </c>
      <c r="R34" s="71">
        <f>'NECO-ELECTRIC'!R34+'NECO-GAS'!R34</f>
        <v>326</v>
      </c>
      <c r="S34" s="71">
        <f>'NECO-ELECTRIC'!S34+'NECO-GAS'!S34</f>
        <v>313</v>
      </c>
      <c r="T34" s="71">
        <f>'NECO-ELECTRIC'!T34+'NECO-GAS'!T34</f>
        <v>272</v>
      </c>
      <c r="U34" s="96"/>
      <c r="V34" s="211">
        <f t="shared" si="19"/>
        <v>0.20865139949109415</v>
      </c>
      <c r="W34" s="211">
        <f t="shared" si="19"/>
        <v>1.5120481927710843</v>
      </c>
      <c r="X34" s="211">
        <f t="shared" si="19"/>
        <v>3.7117903930131008E-2</v>
      </c>
      <c r="Y34" s="211">
        <f t="shared" si="19"/>
        <v>2.5157232704402517E-2</v>
      </c>
      <c r="Z34" s="211">
        <f t="shared" si="19"/>
        <v>-3.3950617283950615E-2</v>
      </c>
      <c r="AA34" s="244"/>
      <c r="AB34" s="245"/>
      <c r="AC34" s="97">
        <f t="shared" si="20"/>
        <v>82</v>
      </c>
      <c r="AD34" s="74">
        <f t="shared" si="20"/>
        <v>502</v>
      </c>
      <c r="AE34" s="75">
        <f t="shared" si="20"/>
        <v>17</v>
      </c>
      <c r="AF34" s="75">
        <f t="shared" si="20"/>
        <v>8</v>
      </c>
      <c r="AG34" s="75">
        <f t="shared" si="20"/>
        <v>-11</v>
      </c>
      <c r="AH34" s="98"/>
      <c r="AI34" s="99"/>
    </row>
    <row r="35" spans="1:35" s="68" customFormat="1" x14ac:dyDescent="0.25">
      <c r="A35" s="176"/>
      <c r="B35" s="69" t="s">
        <v>34</v>
      </c>
      <c r="C35" s="70">
        <f>'NECO-ELECTRIC'!C35+'NECO-GAS'!C35</f>
        <v>32</v>
      </c>
      <c r="D35" s="71">
        <f>'NECO-ELECTRIC'!D35+'NECO-GAS'!D35</f>
        <v>27</v>
      </c>
      <c r="E35" s="71">
        <f>'NECO-ELECTRIC'!E35+'NECO-GAS'!E35</f>
        <v>47</v>
      </c>
      <c r="F35" s="71">
        <f>'NECO-ELECTRIC'!F35+'NECO-GAS'!F35</f>
        <v>25</v>
      </c>
      <c r="G35" s="71">
        <f>'NECO-ELECTRIC'!G35+'NECO-GAS'!G35</f>
        <v>34</v>
      </c>
      <c r="H35" s="71">
        <f>'NECO-ELECTRIC'!H35+'NECO-GAS'!H35</f>
        <v>30</v>
      </c>
      <c r="I35" s="71">
        <f>'NECO-ELECTRIC'!I35+'NECO-GAS'!I35</f>
        <v>26</v>
      </c>
      <c r="J35" s="71">
        <f>'NECO-ELECTRIC'!J35+'NECO-GAS'!J35</f>
        <v>28</v>
      </c>
      <c r="K35" s="71">
        <f>'NECO-ELECTRIC'!K35+'NECO-GAS'!K35</f>
        <v>24</v>
      </c>
      <c r="L35" s="71">
        <f>'NECO-ELECTRIC'!L35+'NECO-GAS'!L35</f>
        <v>29</v>
      </c>
      <c r="M35" s="71">
        <f>'NECO-ELECTRIC'!M35+'NECO-GAS'!M35</f>
        <v>45</v>
      </c>
      <c r="N35" s="72">
        <f>'NECO-ELECTRIC'!N35+'NECO-GAS'!N35</f>
        <v>37</v>
      </c>
      <c r="O35" s="70">
        <f>'NECO-ELECTRIC'!O35+'NECO-GAS'!O35</f>
        <v>47</v>
      </c>
      <c r="P35" s="71">
        <f>'NECO-ELECTRIC'!P35+'NECO-GAS'!P35</f>
        <v>81</v>
      </c>
      <c r="Q35" s="71">
        <f>'NECO-ELECTRIC'!Q35+'NECO-GAS'!Q35</f>
        <v>44</v>
      </c>
      <c r="R35" s="71">
        <f>'NECO-ELECTRIC'!R35+'NECO-GAS'!R35</f>
        <v>42</v>
      </c>
      <c r="S35" s="71">
        <f>'NECO-ELECTRIC'!S35+'NECO-GAS'!S35</f>
        <v>49</v>
      </c>
      <c r="T35" s="71">
        <f>'NECO-ELECTRIC'!T35+'NECO-GAS'!T35</f>
        <v>42</v>
      </c>
      <c r="U35" s="96"/>
      <c r="V35" s="211">
        <f t="shared" si="19"/>
        <v>0.46875</v>
      </c>
      <c r="W35" s="211">
        <f t="shared" si="19"/>
        <v>2</v>
      </c>
      <c r="X35" s="211">
        <f t="shared" si="19"/>
        <v>-6.3829787234042548E-2</v>
      </c>
      <c r="Y35" s="211">
        <f t="shared" si="19"/>
        <v>0.68</v>
      </c>
      <c r="Z35" s="211">
        <f t="shared" si="19"/>
        <v>0.44117647058823528</v>
      </c>
      <c r="AA35" s="244"/>
      <c r="AB35" s="245"/>
      <c r="AC35" s="97">
        <f t="shared" si="20"/>
        <v>15</v>
      </c>
      <c r="AD35" s="74">
        <f t="shared" si="20"/>
        <v>54</v>
      </c>
      <c r="AE35" s="75">
        <f t="shared" si="20"/>
        <v>-3</v>
      </c>
      <c r="AF35" s="75">
        <f t="shared" si="20"/>
        <v>17</v>
      </c>
      <c r="AG35" s="75">
        <f t="shared" si="20"/>
        <v>15</v>
      </c>
      <c r="AH35" s="98"/>
      <c r="AI35" s="99"/>
    </row>
    <row r="36" spans="1:35" s="85" customFormat="1" x14ac:dyDescent="0.25">
      <c r="A36" s="177"/>
      <c r="B36" s="69" t="s">
        <v>35</v>
      </c>
      <c r="C36" s="162">
        <f>SUM(C31:C35)</f>
        <v>25398</v>
      </c>
      <c r="D36" s="163">
        <f t="shared" ref="D36:AE36" si="21">SUM(D31:D35)</f>
        <v>27251</v>
      </c>
      <c r="E36" s="163">
        <f t="shared" si="21"/>
        <v>28377</v>
      </c>
      <c r="F36" s="163">
        <f t="shared" si="21"/>
        <v>24159</v>
      </c>
      <c r="G36" s="163">
        <f t="shared" si="21"/>
        <v>20570</v>
      </c>
      <c r="H36" s="163">
        <f t="shared" si="21"/>
        <v>22446</v>
      </c>
      <c r="I36" s="163">
        <f t="shared" si="21"/>
        <v>23729</v>
      </c>
      <c r="J36" s="163">
        <f t="shared" si="21"/>
        <v>27492</v>
      </c>
      <c r="K36" s="163">
        <f t="shared" si="21"/>
        <v>28384</v>
      </c>
      <c r="L36" s="163">
        <f t="shared" si="21"/>
        <v>26498</v>
      </c>
      <c r="M36" s="163">
        <f t="shared" si="21"/>
        <v>28138</v>
      </c>
      <c r="N36" s="164">
        <f t="shared" si="21"/>
        <v>27726</v>
      </c>
      <c r="O36" s="162">
        <f t="shared" si="21"/>
        <v>35693</v>
      </c>
      <c r="P36" s="163">
        <f t="shared" ref="P36:R36" si="22">SUM(P31:P35)</f>
        <v>39133</v>
      </c>
      <c r="Q36" s="163">
        <f t="shared" si="22"/>
        <v>30202</v>
      </c>
      <c r="R36" s="163">
        <f t="shared" si="22"/>
        <v>24442</v>
      </c>
      <c r="S36" s="163">
        <f t="shared" ref="S36:T36" si="23">SUM(S31:S35)</f>
        <v>22803</v>
      </c>
      <c r="T36" s="163">
        <f t="shared" si="23"/>
        <v>20759</v>
      </c>
      <c r="U36" s="164"/>
      <c r="V36" s="246">
        <f t="shared" si="19"/>
        <v>0.40534687770690603</v>
      </c>
      <c r="W36" s="247">
        <f t="shared" si="19"/>
        <v>0.43602069648820224</v>
      </c>
      <c r="X36" s="248">
        <f t="shared" si="19"/>
        <v>6.4312647566691333E-2</v>
      </c>
      <c r="Y36" s="248">
        <f t="shared" si="19"/>
        <v>1.1714061012459125E-2</v>
      </c>
      <c r="Z36" s="248">
        <f t="shared" si="19"/>
        <v>0.10855614973262032</v>
      </c>
      <c r="AA36" s="248"/>
      <c r="AB36" s="249"/>
      <c r="AC36" s="100">
        <f>SUM(AC31:AC35)</f>
        <v>10295</v>
      </c>
      <c r="AD36" s="165">
        <f t="shared" si="21"/>
        <v>11882</v>
      </c>
      <c r="AE36" s="166">
        <f t="shared" si="21"/>
        <v>1825</v>
      </c>
      <c r="AF36" s="166">
        <f t="shared" ref="AF36:AG36" si="24">SUM(AF31:AF35)</f>
        <v>283</v>
      </c>
      <c r="AG36" s="166">
        <f t="shared" si="24"/>
        <v>2233</v>
      </c>
      <c r="AH36" s="166"/>
      <c r="AI36" s="167"/>
    </row>
    <row r="37" spans="1:35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</row>
    <row r="38" spans="1:35" s="68" customFormat="1" x14ac:dyDescent="0.25">
      <c r="A38" s="176"/>
      <c r="B38" s="69" t="s">
        <v>30</v>
      </c>
      <c r="C38" s="70">
        <f>'NECO-ELECTRIC'!C38+'NECO-GAS'!C38</f>
        <v>30978</v>
      </c>
      <c r="D38" s="71">
        <f>'NECO-ELECTRIC'!D38+'NECO-GAS'!D38</f>
        <v>32412</v>
      </c>
      <c r="E38" s="71">
        <f>'NECO-ELECTRIC'!E38+'NECO-GAS'!E38</f>
        <v>33848</v>
      </c>
      <c r="F38" s="71">
        <f>'NECO-ELECTRIC'!F38+'NECO-GAS'!F38</f>
        <v>37440</v>
      </c>
      <c r="G38" s="71">
        <f>'NECO-ELECTRIC'!G38+'NECO-GAS'!G38</f>
        <v>38362</v>
      </c>
      <c r="H38" s="71">
        <f>'NECO-ELECTRIC'!H38+'NECO-GAS'!H38</f>
        <v>37585</v>
      </c>
      <c r="I38" s="71">
        <f>'NECO-ELECTRIC'!I38+'NECO-GAS'!I38</f>
        <v>37558</v>
      </c>
      <c r="J38" s="71">
        <f>'NECO-ELECTRIC'!J38+'NECO-GAS'!J38</f>
        <v>37514</v>
      </c>
      <c r="K38" s="71">
        <f>'NECO-ELECTRIC'!K38+'NECO-GAS'!K38</f>
        <v>42509</v>
      </c>
      <c r="L38" s="71">
        <f>'NECO-ELECTRIC'!L38+'NECO-GAS'!L38</f>
        <v>44576</v>
      </c>
      <c r="M38" s="71">
        <f>'NECO-ELECTRIC'!M38+'NECO-GAS'!M38</f>
        <v>45870</v>
      </c>
      <c r="N38" s="72">
        <f>'NECO-ELECTRIC'!N38+'NECO-GAS'!N38</f>
        <v>44193</v>
      </c>
      <c r="O38" s="70">
        <f>'NECO-ELECTRIC'!O38+'NECO-GAS'!O38</f>
        <v>47433</v>
      </c>
      <c r="P38" s="71">
        <f>'NECO-ELECTRIC'!P38+'NECO-GAS'!P38</f>
        <v>57901</v>
      </c>
      <c r="Q38" s="71">
        <f>'NECO-ELECTRIC'!Q38+'NECO-GAS'!Q38</f>
        <v>65850</v>
      </c>
      <c r="R38" s="71">
        <f>'NECO-ELECTRIC'!R38+'NECO-GAS'!R38</f>
        <v>66762</v>
      </c>
      <c r="S38" s="71">
        <f>'NECO-ELECTRIC'!S38+'NECO-GAS'!S38</f>
        <v>66520</v>
      </c>
      <c r="T38" s="71">
        <f>'NECO-ELECTRIC'!T38+'NECO-GAS'!T38</f>
        <v>68021</v>
      </c>
      <c r="U38" s="96"/>
      <c r="V38" s="211">
        <f t="shared" ref="V38:Z43" si="25">IF(ISERROR((O38-C38)/C38)=TRUE,0,(O38-C38)/C38)</f>
        <v>0.53118342049196199</v>
      </c>
      <c r="W38" s="211">
        <f t="shared" si="25"/>
        <v>0.78640626928298163</v>
      </c>
      <c r="X38" s="211">
        <f t="shared" si="25"/>
        <v>0.94546206570550695</v>
      </c>
      <c r="Y38" s="211">
        <f t="shared" si="25"/>
        <v>0.78317307692307692</v>
      </c>
      <c r="Z38" s="211">
        <f t="shared" si="25"/>
        <v>0.73400761169907724</v>
      </c>
      <c r="AA38" s="244"/>
      <c r="AB38" s="245"/>
      <c r="AC38" s="97">
        <f t="shared" ref="AC38:AG42" si="26">O38-C38</f>
        <v>16455</v>
      </c>
      <c r="AD38" s="74">
        <f t="shared" si="26"/>
        <v>25489</v>
      </c>
      <c r="AE38" s="75">
        <f t="shared" si="26"/>
        <v>32002</v>
      </c>
      <c r="AF38" s="75">
        <f t="shared" si="26"/>
        <v>29322</v>
      </c>
      <c r="AG38" s="75">
        <f t="shared" si="26"/>
        <v>28158</v>
      </c>
      <c r="AH38" s="98"/>
      <c r="AI38" s="99"/>
    </row>
    <row r="39" spans="1:35" s="68" customFormat="1" x14ac:dyDescent="0.25">
      <c r="A39" s="176"/>
      <c r="B39" s="69" t="s">
        <v>31</v>
      </c>
      <c r="C39" s="70">
        <f>'NECO-ELECTRIC'!C39+'NECO-GAS'!C39</f>
        <v>14256</v>
      </c>
      <c r="D39" s="71">
        <f>'NECO-ELECTRIC'!D39+'NECO-GAS'!D39</f>
        <v>14876</v>
      </c>
      <c r="E39" s="71">
        <f>'NECO-ELECTRIC'!E39+'NECO-GAS'!E39</f>
        <v>13973</v>
      </c>
      <c r="F39" s="71">
        <f>'NECO-ELECTRIC'!F39+'NECO-GAS'!F39</f>
        <v>13458</v>
      </c>
      <c r="G39" s="71">
        <f>'NECO-ELECTRIC'!G39+'NECO-GAS'!G39</f>
        <v>13286</v>
      </c>
      <c r="H39" s="71">
        <f>'NECO-ELECTRIC'!H39+'NECO-GAS'!H39</f>
        <v>13349</v>
      </c>
      <c r="I39" s="71">
        <f>'NECO-ELECTRIC'!I39+'NECO-GAS'!I39</f>
        <v>13459</v>
      </c>
      <c r="J39" s="71">
        <f>'NECO-ELECTRIC'!J39+'NECO-GAS'!J39</f>
        <v>13650</v>
      </c>
      <c r="K39" s="71">
        <f>'NECO-ELECTRIC'!K39+'NECO-GAS'!K39</f>
        <v>14863</v>
      </c>
      <c r="L39" s="71">
        <f>'NECO-ELECTRIC'!L39+'NECO-GAS'!L39</f>
        <v>15450</v>
      </c>
      <c r="M39" s="71">
        <f>'NECO-ELECTRIC'!M39+'NECO-GAS'!M39</f>
        <v>16088</v>
      </c>
      <c r="N39" s="72">
        <f>'NECO-ELECTRIC'!N39+'NECO-GAS'!N39</f>
        <v>14410</v>
      </c>
      <c r="O39" s="70">
        <f>'NECO-ELECTRIC'!O39+'NECO-GAS'!O39</f>
        <v>14607</v>
      </c>
      <c r="P39" s="71">
        <f>'NECO-ELECTRIC'!P39+'NECO-GAS'!P39</f>
        <v>15398</v>
      </c>
      <c r="Q39" s="71">
        <f>'NECO-ELECTRIC'!Q39+'NECO-GAS'!Q39</f>
        <v>15085</v>
      </c>
      <c r="R39" s="71">
        <f>'NECO-ELECTRIC'!R39+'NECO-GAS'!R39</f>
        <v>15154</v>
      </c>
      <c r="S39" s="71">
        <f>'NECO-ELECTRIC'!S39+'NECO-GAS'!S39</f>
        <v>15807</v>
      </c>
      <c r="T39" s="71">
        <f>'NECO-ELECTRIC'!T39+'NECO-GAS'!T39</f>
        <v>15882</v>
      </c>
      <c r="U39" s="96"/>
      <c r="V39" s="211">
        <f t="shared" si="25"/>
        <v>2.462121212121212E-2</v>
      </c>
      <c r="W39" s="211">
        <f t="shared" si="25"/>
        <v>3.5090077977951065E-2</v>
      </c>
      <c r="X39" s="211">
        <f t="shared" si="25"/>
        <v>7.9582051098547199E-2</v>
      </c>
      <c r="Y39" s="211">
        <f t="shared" si="25"/>
        <v>0.12602169713181752</v>
      </c>
      <c r="Z39" s="211">
        <f t="shared" si="25"/>
        <v>0.18974860755682674</v>
      </c>
      <c r="AA39" s="244"/>
      <c r="AB39" s="245"/>
      <c r="AC39" s="97">
        <f t="shared" si="26"/>
        <v>351</v>
      </c>
      <c r="AD39" s="74">
        <f t="shared" si="26"/>
        <v>522</v>
      </c>
      <c r="AE39" s="75">
        <f t="shared" si="26"/>
        <v>1112</v>
      </c>
      <c r="AF39" s="75">
        <f t="shared" si="26"/>
        <v>1696</v>
      </c>
      <c r="AG39" s="75">
        <f t="shared" si="26"/>
        <v>2521</v>
      </c>
      <c r="AH39" s="98"/>
      <c r="AI39" s="99"/>
    </row>
    <row r="40" spans="1:35" s="68" customFormat="1" x14ac:dyDescent="0.25">
      <c r="A40" s="176"/>
      <c r="B40" s="69" t="s">
        <v>32</v>
      </c>
      <c r="C40" s="70">
        <f>'NECO-ELECTRIC'!C40+'NECO-GAS'!C40</f>
        <v>2021</v>
      </c>
      <c r="D40" s="71">
        <f>'NECO-ELECTRIC'!D40+'NECO-GAS'!D40</f>
        <v>2219</v>
      </c>
      <c r="E40" s="71">
        <f>'NECO-ELECTRIC'!E40+'NECO-GAS'!E40</f>
        <v>2323</v>
      </c>
      <c r="F40" s="71">
        <f>'NECO-ELECTRIC'!F40+'NECO-GAS'!F40</f>
        <v>2676</v>
      </c>
      <c r="G40" s="71">
        <f>'NECO-ELECTRIC'!G40+'NECO-GAS'!G40</f>
        <v>2657</v>
      </c>
      <c r="H40" s="71">
        <f>'NECO-ELECTRIC'!H40+'NECO-GAS'!H40</f>
        <v>2534</v>
      </c>
      <c r="I40" s="71">
        <f>'NECO-ELECTRIC'!I40+'NECO-GAS'!I40</f>
        <v>2629</v>
      </c>
      <c r="J40" s="71">
        <f>'NECO-ELECTRIC'!J40+'NECO-GAS'!J40</f>
        <v>2716</v>
      </c>
      <c r="K40" s="71">
        <f>'NECO-ELECTRIC'!K40+'NECO-GAS'!K40</f>
        <v>2802</v>
      </c>
      <c r="L40" s="71">
        <f>'NECO-ELECTRIC'!L40+'NECO-GAS'!L40</f>
        <v>2725</v>
      </c>
      <c r="M40" s="71">
        <f>'NECO-ELECTRIC'!M40+'NECO-GAS'!M40</f>
        <v>2944</v>
      </c>
      <c r="N40" s="72">
        <f>'NECO-ELECTRIC'!N40+'NECO-GAS'!N40</f>
        <v>2736</v>
      </c>
      <c r="O40" s="70">
        <f>'NECO-ELECTRIC'!O40+'NECO-GAS'!O40</f>
        <v>3187</v>
      </c>
      <c r="P40" s="71">
        <f>'NECO-ELECTRIC'!P40+'NECO-GAS'!P40</f>
        <v>4637</v>
      </c>
      <c r="Q40" s="71">
        <f>'NECO-ELECTRIC'!Q40+'NECO-GAS'!Q40</f>
        <v>6315</v>
      </c>
      <c r="R40" s="71">
        <f>'NECO-ELECTRIC'!R40+'NECO-GAS'!R40</f>
        <v>6118</v>
      </c>
      <c r="S40" s="71">
        <f>'NECO-ELECTRIC'!S40+'NECO-GAS'!S40</f>
        <v>5748</v>
      </c>
      <c r="T40" s="71">
        <f>'NECO-ELECTRIC'!T40+'NECO-GAS'!T40</f>
        <v>5743</v>
      </c>
      <c r="U40" s="96"/>
      <c r="V40" s="211">
        <f t="shared" si="25"/>
        <v>0.57694210786739242</v>
      </c>
      <c r="W40" s="211">
        <f t="shared" si="25"/>
        <v>1.0896800360522758</v>
      </c>
      <c r="X40" s="211">
        <f t="shared" si="25"/>
        <v>1.7184674989238053</v>
      </c>
      <c r="Y40" s="211">
        <f t="shared" si="25"/>
        <v>1.2862481315396113</v>
      </c>
      <c r="Z40" s="211">
        <f t="shared" si="25"/>
        <v>1.1633421151674821</v>
      </c>
      <c r="AA40" s="244"/>
      <c r="AB40" s="245"/>
      <c r="AC40" s="97">
        <f t="shared" si="26"/>
        <v>1166</v>
      </c>
      <c r="AD40" s="74">
        <f t="shared" si="26"/>
        <v>2418</v>
      </c>
      <c r="AE40" s="75">
        <f t="shared" si="26"/>
        <v>3992</v>
      </c>
      <c r="AF40" s="75">
        <f t="shared" si="26"/>
        <v>3442</v>
      </c>
      <c r="AG40" s="75">
        <f t="shared" si="26"/>
        <v>3091</v>
      </c>
      <c r="AH40" s="98"/>
      <c r="AI40" s="99"/>
    </row>
    <row r="41" spans="1:35" s="68" customFormat="1" x14ac:dyDescent="0.25">
      <c r="A41" s="176"/>
      <c r="B41" s="69" t="s">
        <v>33</v>
      </c>
      <c r="C41" s="70">
        <f>'NECO-ELECTRIC'!C41+'NECO-GAS'!C41</f>
        <v>269</v>
      </c>
      <c r="D41" s="71">
        <f>'NECO-ELECTRIC'!D41+'NECO-GAS'!D41</f>
        <v>306</v>
      </c>
      <c r="E41" s="71">
        <f>'NECO-ELECTRIC'!E41+'NECO-GAS'!E41</f>
        <v>286</v>
      </c>
      <c r="F41" s="71">
        <f>'NECO-ELECTRIC'!F41+'NECO-GAS'!F41</f>
        <v>319</v>
      </c>
      <c r="G41" s="71">
        <f>'NECO-ELECTRIC'!G41+'NECO-GAS'!G41</f>
        <v>331</v>
      </c>
      <c r="H41" s="71">
        <f>'NECO-ELECTRIC'!H41+'NECO-GAS'!H41</f>
        <v>285</v>
      </c>
      <c r="I41" s="71">
        <f>'NECO-ELECTRIC'!I41+'NECO-GAS'!I41</f>
        <v>288</v>
      </c>
      <c r="J41" s="71">
        <f>'NECO-ELECTRIC'!J41+'NECO-GAS'!J41</f>
        <v>319</v>
      </c>
      <c r="K41" s="71">
        <f>'NECO-ELECTRIC'!K41+'NECO-GAS'!K41</f>
        <v>355</v>
      </c>
      <c r="L41" s="71">
        <f>'NECO-ELECTRIC'!L41+'NECO-GAS'!L41</f>
        <v>331</v>
      </c>
      <c r="M41" s="71">
        <f>'NECO-ELECTRIC'!M41+'NECO-GAS'!M41</f>
        <v>337</v>
      </c>
      <c r="N41" s="72">
        <f>'NECO-ELECTRIC'!N41+'NECO-GAS'!N41</f>
        <v>290</v>
      </c>
      <c r="O41" s="70">
        <f>'NECO-ELECTRIC'!O41+'NECO-GAS'!O41</f>
        <v>336</v>
      </c>
      <c r="P41" s="71">
        <f>'NECO-ELECTRIC'!P41+'NECO-GAS'!P41</f>
        <v>548</v>
      </c>
      <c r="Q41" s="71">
        <f>'NECO-ELECTRIC'!Q41+'NECO-GAS'!Q41</f>
        <v>757</v>
      </c>
      <c r="R41" s="71">
        <f>'NECO-ELECTRIC'!R41+'NECO-GAS'!R41</f>
        <v>751</v>
      </c>
      <c r="S41" s="71">
        <f>'NECO-ELECTRIC'!S41+'NECO-GAS'!S41</f>
        <v>744</v>
      </c>
      <c r="T41" s="71">
        <f>'NECO-ELECTRIC'!T41+'NECO-GAS'!T41</f>
        <v>752</v>
      </c>
      <c r="U41" s="96"/>
      <c r="V41" s="211">
        <f t="shared" si="25"/>
        <v>0.24907063197026022</v>
      </c>
      <c r="W41" s="211">
        <f t="shared" si="25"/>
        <v>0.79084967320261434</v>
      </c>
      <c r="X41" s="211">
        <f t="shared" si="25"/>
        <v>1.6468531468531469</v>
      </c>
      <c r="Y41" s="211">
        <f t="shared" si="25"/>
        <v>1.3542319749216301</v>
      </c>
      <c r="Z41" s="211">
        <f t="shared" si="25"/>
        <v>1.2477341389728096</v>
      </c>
      <c r="AA41" s="244"/>
      <c r="AB41" s="245"/>
      <c r="AC41" s="97">
        <f t="shared" si="26"/>
        <v>67</v>
      </c>
      <c r="AD41" s="74">
        <f t="shared" si="26"/>
        <v>242</v>
      </c>
      <c r="AE41" s="75">
        <f t="shared" si="26"/>
        <v>471</v>
      </c>
      <c r="AF41" s="75">
        <f t="shared" si="26"/>
        <v>432</v>
      </c>
      <c r="AG41" s="75">
        <f t="shared" si="26"/>
        <v>413</v>
      </c>
      <c r="AH41" s="98"/>
      <c r="AI41" s="99"/>
    </row>
    <row r="42" spans="1:35" s="68" customFormat="1" x14ac:dyDescent="0.25">
      <c r="A42" s="176"/>
      <c r="B42" s="69" t="s">
        <v>34</v>
      </c>
      <c r="C42" s="70">
        <f>'NECO-ELECTRIC'!C42+'NECO-GAS'!C42</f>
        <v>26</v>
      </c>
      <c r="D42" s="71">
        <f>'NECO-ELECTRIC'!D42+'NECO-GAS'!D42</f>
        <v>29</v>
      </c>
      <c r="E42" s="71">
        <f>'NECO-ELECTRIC'!E42+'NECO-GAS'!E42</f>
        <v>34</v>
      </c>
      <c r="F42" s="71">
        <f>'NECO-ELECTRIC'!F42+'NECO-GAS'!F42</f>
        <v>30</v>
      </c>
      <c r="G42" s="71">
        <f>'NECO-ELECTRIC'!G42+'NECO-GAS'!G42</f>
        <v>31</v>
      </c>
      <c r="H42" s="71">
        <f>'NECO-ELECTRIC'!H42+'NECO-GAS'!H42</f>
        <v>34</v>
      </c>
      <c r="I42" s="71">
        <f>'NECO-ELECTRIC'!I42+'NECO-GAS'!I42</f>
        <v>37</v>
      </c>
      <c r="J42" s="71">
        <f>'NECO-ELECTRIC'!J42+'NECO-GAS'!J42</f>
        <v>30</v>
      </c>
      <c r="K42" s="71">
        <f>'NECO-ELECTRIC'!K42+'NECO-GAS'!K42</f>
        <v>31</v>
      </c>
      <c r="L42" s="71">
        <f>'NECO-ELECTRIC'!L42+'NECO-GAS'!L42</f>
        <v>30</v>
      </c>
      <c r="M42" s="71">
        <f>'NECO-ELECTRIC'!M42+'NECO-GAS'!M42</f>
        <v>30</v>
      </c>
      <c r="N42" s="72">
        <f>'NECO-ELECTRIC'!N42+'NECO-GAS'!N42</f>
        <v>26</v>
      </c>
      <c r="O42" s="70">
        <f>'NECO-ELECTRIC'!O42+'NECO-GAS'!O42</f>
        <v>26</v>
      </c>
      <c r="P42" s="71">
        <f>'NECO-ELECTRIC'!P42+'NECO-GAS'!P42</f>
        <v>41</v>
      </c>
      <c r="Q42" s="71">
        <f>'NECO-ELECTRIC'!Q42+'NECO-GAS'!Q42</f>
        <v>66</v>
      </c>
      <c r="R42" s="71">
        <f>'NECO-ELECTRIC'!R42+'NECO-GAS'!R42</f>
        <v>70</v>
      </c>
      <c r="S42" s="71">
        <f>'NECO-ELECTRIC'!S42+'NECO-GAS'!S42</f>
        <v>74</v>
      </c>
      <c r="T42" s="71">
        <f>'NECO-ELECTRIC'!T42+'NECO-GAS'!T42</f>
        <v>81</v>
      </c>
      <c r="U42" s="96"/>
      <c r="V42" s="211">
        <f t="shared" si="25"/>
        <v>0</v>
      </c>
      <c r="W42" s="211">
        <f t="shared" si="25"/>
        <v>0.41379310344827586</v>
      </c>
      <c r="X42" s="211">
        <f t="shared" si="25"/>
        <v>0.94117647058823528</v>
      </c>
      <c r="Y42" s="211">
        <f t="shared" si="25"/>
        <v>1.3333333333333333</v>
      </c>
      <c r="Z42" s="211">
        <f t="shared" si="25"/>
        <v>1.3870967741935485</v>
      </c>
      <c r="AA42" s="244"/>
      <c r="AB42" s="245"/>
      <c r="AC42" s="97">
        <f t="shared" si="26"/>
        <v>0</v>
      </c>
      <c r="AD42" s="74">
        <f t="shared" si="26"/>
        <v>12</v>
      </c>
      <c r="AE42" s="75">
        <f t="shared" si="26"/>
        <v>32</v>
      </c>
      <c r="AF42" s="75">
        <f t="shared" si="26"/>
        <v>40</v>
      </c>
      <c r="AG42" s="75">
        <f t="shared" si="26"/>
        <v>43</v>
      </c>
      <c r="AH42" s="98"/>
      <c r="AI42" s="99"/>
    </row>
    <row r="43" spans="1:35" s="85" customFormat="1" ht="15.75" thickBot="1" x14ac:dyDescent="0.3">
      <c r="A43" s="177"/>
      <c r="B43" s="77" t="s">
        <v>35</v>
      </c>
      <c r="C43" s="78">
        <f>SUM(C38:C42)</f>
        <v>47550</v>
      </c>
      <c r="D43" s="79">
        <f t="shared" ref="D43:AE43" si="27">SUM(D38:D42)</f>
        <v>49842</v>
      </c>
      <c r="E43" s="79">
        <f t="shared" si="27"/>
        <v>50464</v>
      </c>
      <c r="F43" s="79">
        <f t="shared" si="27"/>
        <v>53923</v>
      </c>
      <c r="G43" s="79">
        <f t="shared" si="27"/>
        <v>54667</v>
      </c>
      <c r="H43" s="79">
        <f t="shared" si="27"/>
        <v>53787</v>
      </c>
      <c r="I43" s="79">
        <f t="shared" si="27"/>
        <v>53971</v>
      </c>
      <c r="J43" s="79">
        <f t="shared" si="27"/>
        <v>54229</v>
      </c>
      <c r="K43" s="79">
        <f t="shared" si="27"/>
        <v>60560</v>
      </c>
      <c r="L43" s="79">
        <f t="shared" si="27"/>
        <v>63112</v>
      </c>
      <c r="M43" s="79">
        <f t="shared" si="27"/>
        <v>65269</v>
      </c>
      <c r="N43" s="80">
        <f t="shared" si="27"/>
        <v>61655</v>
      </c>
      <c r="O43" s="78">
        <f t="shared" si="27"/>
        <v>65589</v>
      </c>
      <c r="P43" s="79">
        <f t="shared" ref="P43:R43" si="28">SUM(P38:P42)</f>
        <v>78525</v>
      </c>
      <c r="Q43" s="79">
        <f t="shared" si="28"/>
        <v>88073</v>
      </c>
      <c r="R43" s="79">
        <f t="shared" si="28"/>
        <v>88855</v>
      </c>
      <c r="S43" s="79">
        <f t="shared" ref="S43:T43" si="29">SUM(S38:S42)</f>
        <v>88893</v>
      </c>
      <c r="T43" s="79">
        <f t="shared" si="29"/>
        <v>90479</v>
      </c>
      <c r="U43" s="80"/>
      <c r="V43" s="212">
        <f t="shared" si="25"/>
        <v>0.3793690851735016</v>
      </c>
      <c r="W43" s="216">
        <f t="shared" si="25"/>
        <v>0.57547851209823042</v>
      </c>
      <c r="X43" s="217">
        <f t="shared" si="25"/>
        <v>0.74526395053899808</v>
      </c>
      <c r="Y43" s="217">
        <f t="shared" si="25"/>
        <v>0.64781262170131482</v>
      </c>
      <c r="Z43" s="217">
        <f t="shared" si="25"/>
        <v>0.62608154828324214</v>
      </c>
      <c r="AA43" s="217"/>
      <c r="AB43" s="218"/>
      <c r="AC43" s="81">
        <f>SUM(AC38:AC42)</f>
        <v>18039</v>
      </c>
      <c r="AD43" s="82">
        <f t="shared" si="27"/>
        <v>28683</v>
      </c>
      <c r="AE43" s="83">
        <f t="shared" si="27"/>
        <v>37609</v>
      </c>
      <c r="AF43" s="83">
        <f t="shared" ref="AF43:AG43" si="30">SUM(AF38:AF42)</f>
        <v>34932</v>
      </c>
      <c r="AG43" s="83">
        <f t="shared" si="30"/>
        <v>34226</v>
      </c>
      <c r="AH43" s="83"/>
      <c r="AI43" s="84"/>
    </row>
    <row r="44" spans="1:35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</row>
    <row r="45" spans="1:35" s="42" customFormat="1" x14ac:dyDescent="0.25">
      <c r="A45" s="176"/>
      <c r="B45" s="43" t="s">
        <v>30</v>
      </c>
      <c r="C45" s="70">
        <f>'NECO-ELECTRIC'!C45+'NECO-GAS'!C45</f>
        <v>15639204.07</v>
      </c>
      <c r="D45" s="71">
        <f>'NECO-ELECTRIC'!D45+'NECO-GAS'!D45</f>
        <v>16267797.66</v>
      </c>
      <c r="E45" s="71">
        <f>'NECO-ELECTRIC'!E45+'NECO-GAS'!E45</f>
        <v>12042108.109999999</v>
      </c>
      <c r="F45" s="71">
        <f>'NECO-ELECTRIC'!F45+'NECO-GAS'!F45</f>
        <v>8886354.0600000005</v>
      </c>
      <c r="G45" s="71">
        <f>'NECO-ELECTRIC'!G45+'NECO-GAS'!G45</f>
        <v>9636169.6300000008</v>
      </c>
      <c r="H45" s="71">
        <f>'NECO-ELECTRIC'!H45+'NECO-GAS'!H45</f>
        <v>11240099.76</v>
      </c>
      <c r="I45" s="71">
        <f>'NECO-ELECTRIC'!I45+'NECO-GAS'!I45</f>
        <v>12639513.18</v>
      </c>
      <c r="J45" s="71">
        <f>'NECO-ELECTRIC'!J45+'NECO-GAS'!J45</f>
        <v>10979726.460000001</v>
      </c>
      <c r="K45" s="71">
        <f>'NECO-ELECTRIC'!K45+'NECO-GAS'!K45</f>
        <v>10577419.109999999</v>
      </c>
      <c r="L45" s="71">
        <f>'NECO-ELECTRIC'!L45+'NECO-GAS'!L45</f>
        <v>10719819.699999999</v>
      </c>
      <c r="M45" s="71">
        <f>'NECO-ELECTRIC'!M45+'NECO-GAS'!M45</f>
        <v>13260162.16</v>
      </c>
      <c r="N45" s="72">
        <f>'NECO-ELECTRIC'!N45+'NECO-GAS'!N45</f>
        <v>18268643.66</v>
      </c>
      <c r="O45" s="70">
        <f>'NECO-ELECTRIC'!O45+'NECO-GAS'!O45</f>
        <v>18429190.609999999</v>
      </c>
      <c r="P45" s="71">
        <f>'NECO-ELECTRIC'!P45+'NECO-GAS'!P45</f>
        <v>17708339</v>
      </c>
      <c r="Q45" s="71">
        <f>'NECO-ELECTRIC'!Q45+'NECO-GAS'!Q45</f>
        <v>15538919</v>
      </c>
      <c r="R45" s="71">
        <f>'NECO-ELECTRIC'!R45+'NECO-GAS'!R45</f>
        <v>14770132</v>
      </c>
      <c r="S45" s="71">
        <f>'NECO-ELECTRIC'!S45+'NECO-GAS'!S45</f>
        <v>11165177</v>
      </c>
      <c r="T45" s="71">
        <f>'NECO-ELECTRIC'!T45+'NECO-GAS'!T45</f>
        <v>11758344</v>
      </c>
      <c r="U45" s="46"/>
      <c r="V45" s="211">
        <f t="shared" ref="V45:Z50" si="31">IF(ISERROR((O45-C45)/C45)=TRUE,0,(O45-C45)/C45)</f>
        <v>0.17839696492943063</v>
      </c>
      <c r="W45" s="211">
        <f t="shared" si="31"/>
        <v>8.8551712414155992E-2</v>
      </c>
      <c r="X45" s="211">
        <f t="shared" si="31"/>
        <v>0.2903819545596158</v>
      </c>
      <c r="Y45" s="211">
        <f t="shared" si="31"/>
        <v>0.66211383209279862</v>
      </c>
      <c r="Z45" s="211">
        <f t="shared" si="31"/>
        <v>0.15867377066918642</v>
      </c>
      <c r="AA45" s="244"/>
      <c r="AB45" s="245"/>
      <c r="AC45" s="47">
        <f t="shared" ref="AC45:AG49" si="32">O45-C45</f>
        <v>2789986.5399999991</v>
      </c>
      <c r="AD45" s="74">
        <f t="shared" si="32"/>
        <v>1440541.3399999999</v>
      </c>
      <c r="AE45" s="75">
        <f t="shared" si="32"/>
        <v>3496810.8900000006</v>
      </c>
      <c r="AF45" s="75">
        <f t="shared" si="32"/>
        <v>5883777.9399999995</v>
      </c>
      <c r="AG45" s="75">
        <f t="shared" si="32"/>
        <v>1529007.3699999992</v>
      </c>
      <c r="AH45" s="48"/>
      <c r="AI45" s="49"/>
    </row>
    <row r="46" spans="1:35" s="42" customFormat="1" x14ac:dyDescent="0.25">
      <c r="A46" s="176"/>
      <c r="B46" s="43" t="s">
        <v>31</v>
      </c>
      <c r="C46" s="70">
        <f>'NECO-ELECTRIC'!C46+'NECO-GAS'!C46</f>
        <v>3460049.79</v>
      </c>
      <c r="D46" s="71">
        <f>'NECO-ELECTRIC'!D46+'NECO-GAS'!D46</f>
        <v>3377241.45</v>
      </c>
      <c r="E46" s="71">
        <f>'NECO-ELECTRIC'!E46+'NECO-GAS'!E46</f>
        <v>2490344.5099999998</v>
      </c>
      <c r="F46" s="71">
        <f>'NECO-ELECTRIC'!F46+'NECO-GAS'!F46</f>
        <v>1739489.2600000002</v>
      </c>
      <c r="G46" s="71">
        <f>'NECO-ELECTRIC'!G46+'NECO-GAS'!G46</f>
        <v>1717467</v>
      </c>
      <c r="H46" s="71">
        <f>'NECO-ELECTRIC'!H46+'NECO-GAS'!H46</f>
        <v>1824281.37</v>
      </c>
      <c r="I46" s="71">
        <f>'NECO-ELECTRIC'!I46+'NECO-GAS'!I46</f>
        <v>2093820.42</v>
      </c>
      <c r="J46" s="71">
        <f>'NECO-ELECTRIC'!J46+'NECO-GAS'!J46</f>
        <v>1906617.3</v>
      </c>
      <c r="K46" s="71">
        <f>'NECO-ELECTRIC'!K46+'NECO-GAS'!K46</f>
        <v>1854339.05</v>
      </c>
      <c r="L46" s="71">
        <f>'NECO-ELECTRIC'!L46+'NECO-GAS'!L46</f>
        <v>2059778.29</v>
      </c>
      <c r="M46" s="71">
        <f>'NECO-ELECTRIC'!M46+'NECO-GAS'!M46</f>
        <v>2608600.3499999996</v>
      </c>
      <c r="N46" s="72">
        <f>'NECO-ELECTRIC'!N46+'NECO-GAS'!N46</f>
        <v>2895592.17</v>
      </c>
      <c r="O46" s="70">
        <f>'NECO-ELECTRIC'!O46+'NECO-GAS'!O46</f>
        <v>2619647.1</v>
      </c>
      <c r="P46" s="71">
        <f>'NECO-ELECTRIC'!P46+'NECO-GAS'!P46</f>
        <v>2343848</v>
      </c>
      <c r="Q46" s="71">
        <f>'NECO-ELECTRIC'!Q46+'NECO-GAS'!Q46</f>
        <v>2085356</v>
      </c>
      <c r="R46" s="71">
        <f>'NECO-ELECTRIC'!R46+'NECO-GAS'!R46</f>
        <v>1999635</v>
      </c>
      <c r="S46" s="71">
        <f>'NECO-ELECTRIC'!S46+'NECO-GAS'!S46</f>
        <v>1543659</v>
      </c>
      <c r="T46" s="71">
        <f>'NECO-ELECTRIC'!T46+'NECO-GAS'!T46</f>
        <v>1644536</v>
      </c>
      <c r="U46" s="46"/>
      <c r="V46" s="211">
        <f t="shared" si="31"/>
        <v>-0.24288745567444564</v>
      </c>
      <c r="W46" s="211">
        <f t="shared" si="31"/>
        <v>-0.30598743539642392</v>
      </c>
      <c r="X46" s="211">
        <f t="shared" si="31"/>
        <v>-0.16262348778402544</v>
      </c>
      <c r="Y46" s="211">
        <f t="shared" si="31"/>
        <v>0.1495529440635924</v>
      </c>
      <c r="Z46" s="211">
        <f t="shared" si="31"/>
        <v>-0.10120019773305688</v>
      </c>
      <c r="AA46" s="244"/>
      <c r="AB46" s="245"/>
      <c r="AC46" s="47">
        <f t="shared" si="32"/>
        <v>-840402.69</v>
      </c>
      <c r="AD46" s="74">
        <f t="shared" si="32"/>
        <v>-1033393.4500000002</v>
      </c>
      <c r="AE46" s="75">
        <f t="shared" si="32"/>
        <v>-404988.50999999978</v>
      </c>
      <c r="AF46" s="75">
        <f t="shared" si="32"/>
        <v>260145.73999999976</v>
      </c>
      <c r="AG46" s="75">
        <f t="shared" si="32"/>
        <v>-173808</v>
      </c>
      <c r="AH46" s="48"/>
      <c r="AI46" s="49"/>
    </row>
    <row r="47" spans="1:35" s="42" customFormat="1" x14ac:dyDescent="0.25">
      <c r="A47" s="176"/>
      <c r="B47" s="43" t="s">
        <v>32</v>
      </c>
      <c r="C47" s="70">
        <f>'NECO-ELECTRIC'!C47+'NECO-GAS'!C47</f>
        <v>2314873.63</v>
      </c>
      <c r="D47" s="71">
        <f>'NECO-ELECTRIC'!D47+'NECO-GAS'!D47</f>
        <v>2545603.59</v>
      </c>
      <c r="E47" s="71">
        <f>'NECO-ELECTRIC'!E47+'NECO-GAS'!E47</f>
        <v>1912069.75</v>
      </c>
      <c r="F47" s="71">
        <f>'NECO-ELECTRIC'!F47+'NECO-GAS'!F47</f>
        <v>1325844.3799999999</v>
      </c>
      <c r="G47" s="71">
        <f>'NECO-ELECTRIC'!G47+'NECO-GAS'!G47</f>
        <v>1715469.8900000001</v>
      </c>
      <c r="H47" s="71">
        <f>'NECO-ELECTRIC'!H47+'NECO-GAS'!H47</f>
        <v>1621351.65</v>
      </c>
      <c r="I47" s="71">
        <f>'NECO-ELECTRIC'!I47+'NECO-GAS'!I47</f>
        <v>1975840.98</v>
      </c>
      <c r="J47" s="71">
        <f>'NECO-ELECTRIC'!J47+'NECO-GAS'!J47</f>
        <v>1641265.3800000001</v>
      </c>
      <c r="K47" s="71">
        <f>'NECO-ELECTRIC'!K47+'NECO-GAS'!K47</f>
        <v>1748083.5</v>
      </c>
      <c r="L47" s="71">
        <f>'NECO-ELECTRIC'!L47+'NECO-GAS'!L47</f>
        <v>1734990.1</v>
      </c>
      <c r="M47" s="71">
        <f>'NECO-ELECTRIC'!M47+'NECO-GAS'!M47</f>
        <v>1999389.1400000001</v>
      </c>
      <c r="N47" s="72">
        <f>'NECO-ELECTRIC'!N47+'NECO-GAS'!N47</f>
        <v>2445757.5499999998</v>
      </c>
      <c r="O47" s="70">
        <f>'NECO-ELECTRIC'!O47+'NECO-GAS'!O47</f>
        <v>3041164.7600000002</v>
      </c>
      <c r="P47" s="71">
        <f>'NECO-ELECTRIC'!P47+'NECO-GAS'!P47</f>
        <v>3644423</v>
      </c>
      <c r="Q47" s="71">
        <f>'NECO-ELECTRIC'!Q47+'NECO-GAS'!Q47</f>
        <v>2338438</v>
      </c>
      <c r="R47" s="71">
        <f>'NECO-ELECTRIC'!R47+'NECO-GAS'!R47</f>
        <v>1941343</v>
      </c>
      <c r="S47" s="71">
        <f>'NECO-ELECTRIC'!S47+'NECO-GAS'!S47</f>
        <v>1667986</v>
      </c>
      <c r="T47" s="71">
        <f>'NECO-ELECTRIC'!T47+'NECO-GAS'!T47</f>
        <v>1786714</v>
      </c>
      <c r="U47" s="46"/>
      <c r="V47" s="211">
        <f t="shared" si="31"/>
        <v>0.31374979635497441</v>
      </c>
      <c r="W47" s="211">
        <f t="shared" si="31"/>
        <v>0.43165377921234005</v>
      </c>
      <c r="X47" s="211">
        <f t="shared" si="31"/>
        <v>0.22298781202934673</v>
      </c>
      <c r="Y47" s="211">
        <f t="shared" si="31"/>
        <v>0.46423142058346256</v>
      </c>
      <c r="Z47" s="211">
        <f t="shared" si="31"/>
        <v>-2.7679815470267523E-2</v>
      </c>
      <c r="AA47" s="244"/>
      <c r="AB47" s="245"/>
      <c r="AC47" s="47">
        <f t="shared" si="32"/>
        <v>726291.13000000035</v>
      </c>
      <c r="AD47" s="74">
        <f t="shared" si="32"/>
        <v>1098819.4100000001</v>
      </c>
      <c r="AE47" s="75">
        <f t="shared" si="32"/>
        <v>426368.25</v>
      </c>
      <c r="AF47" s="75">
        <f t="shared" si="32"/>
        <v>615498.62000000011</v>
      </c>
      <c r="AG47" s="75">
        <f t="shared" si="32"/>
        <v>-47483.89000000013</v>
      </c>
      <c r="AH47" s="48"/>
      <c r="AI47" s="49"/>
    </row>
    <row r="48" spans="1:35" s="42" customFormat="1" x14ac:dyDescent="0.25">
      <c r="A48" s="176"/>
      <c r="B48" s="43" t="s">
        <v>33</v>
      </c>
      <c r="C48" s="70">
        <f>'NECO-ELECTRIC'!C48+'NECO-GAS'!C48</f>
        <v>2840446.51</v>
      </c>
      <c r="D48" s="71">
        <f>'NECO-ELECTRIC'!D48+'NECO-GAS'!D48</f>
        <v>3131533.85</v>
      </c>
      <c r="E48" s="71">
        <f>'NECO-ELECTRIC'!E48+'NECO-GAS'!E48</f>
        <v>2172853.34</v>
      </c>
      <c r="F48" s="71">
        <f>'NECO-ELECTRIC'!F48+'NECO-GAS'!F48</f>
        <v>1716459.74</v>
      </c>
      <c r="G48" s="71">
        <f>'NECO-ELECTRIC'!G48+'NECO-GAS'!G48</f>
        <v>2278882.75</v>
      </c>
      <c r="H48" s="71">
        <f>'NECO-ELECTRIC'!H48+'NECO-GAS'!H48</f>
        <v>1798358.7</v>
      </c>
      <c r="I48" s="71">
        <f>'NECO-ELECTRIC'!I48+'NECO-GAS'!I48</f>
        <v>2195919.16</v>
      </c>
      <c r="J48" s="71">
        <f>'NECO-ELECTRIC'!J48+'NECO-GAS'!J48</f>
        <v>1855125.2000000002</v>
      </c>
      <c r="K48" s="71">
        <f>'NECO-ELECTRIC'!K48+'NECO-GAS'!K48</f>
        <v>2293715.85</v>
      </c>
      <c r="L48" s="71">
        <f>'NECO-ELECTRIC'!L48+'NECO-GAS'!L48</f>
        <v>2266451.0300000003</v>
      </c>
      <c r="M48" s="71">
        <f>'NECO-ELECTRIC'!M48+'NECO-GAS'!M48</f>
        <v>2186598.5</v>
      </c>
      <c r="N48" s="72">
        <f>'NECO-ELECTRIC'!N48+'NECO-GAS'!N48</f>
        <v>2605290.1399999997</v>
      </c>
      <c r="O48" s="70">
        <f>'NECO-ELECTRIC'!O48+'NECO-GAS'!O48</f>
        <v>3236552.18</v>
      </c>
      <c r="P48" s="71">
        <f>'NECO-ELECTRIC'!P48+'NECO-GAS'!P48</f>
        <v>4705572</v>
      </c>
      <c r="Q48" s="71">
        <f>'NECO-ELECTRIC'!Q48+'NECO-GAS'!Q48</f>
        <v>2984348</v>
      </c>
      <c r="R48" s="71">
        <f>'NECO-ELECTRIC'!R48+'NECO-GAS'!R48</f>
        <v>2657655</v>
      </c>
      <c r="S48" s="71">
        <f>'NECO-ELECTRIC'!S48+'NECO-GAS'!S48</f>
        <v>2354764</v>
      </c>
      <c r="T48" s="71">
        <f>'NECO-ELECTRIC'!T48+'NECO-GAS'!T48</f>
        <v>2238348</v>
      </c>
      <c r="U48" s="46"/>
      <c r="V48" s="211">
        <f t="shared" si="31"/>
        <v>0.13945190258133058</v>
      </c>
      <c r="W48" s="211">
        <f t="shared" si="31"/>
        <v>0.50264126954910604</v>
      </c>
      <c r="X48" s="211">
        <f t="shared" si="31"/>
        <v>0.37346959643396832</v>
      </c>
      <c r="Y48" s="211">
        <f t="shared" si="31"/>
        <v>0.54833517971123513</v>
      </c>
      <c r="Z48" s="211">
        <f t="shared" si="31"/>
        <v>3.3297566537813322E-2</v>
      </c>
      <c r="AA48" s="244"/>
      <c r="AB48" s="245"/>
      <c r="AC48" s="47">
        <f t="shared" si="32"/>
        <v>396105.67000000039</v>
      </c>
      <c r="AD48" s="74">
        <f t="shared" si="32"/>
        <v>1574038.15</v>
      </c>
      <c r="AE48" s="75">
        <f t="shared" si="32"/>
        <v>811494.66000000015</v>
      </c>
      <c r="AF48" s="75">
        <f t="shared" si="32"/>
        <v>941195.26</v>
      </c>
      <c r="AG48" s="75">
        <f t="shared" si="32"/>
        <v>75881.25</v>
      </c>
      <c r="AH48" s="48"/>
      <c r="AI48" s="49"/>
    </row>
    <row r="49" spans="1:35" s="42" customFormat="1" x14ac:dyDescent="0.25">
      <c r="A49" s="176"/>
      <c r="B49" s="43" t="s">
        <v>34</v>
      </c>
      <c r="C49" s="70">
        <f>'NECO-ELECTRIC'!C49+'NECO-GAS'!C49</f>
        <v>2183407.2599999998</v>
      </c>
      <c r="D49" s="71">
        <f>'NECO-ELECTRIC'!D49+'NECO-GAS'!D49</f>
        <v>2787279.51</v>
      </c>
      <c r="E49" s="71">
        <f>'NECO-ELECTRIC'!E49+'NECO-GAS'!E49</f>
        <v>1920513.5799999998</v>
      </c>
      <c r="F49" s="71">
        <f>'NECO-ELECTRIC'!F49+'NECO-GAS'!F49</f>
        <v>1412145.3499999999</v>
      </c>
      <c r="G49" s="71">
        <f>'NECO-ELECTRIC'!G49+'NECO-GAS'!G49</f>
        <v>2070565.23</v>
      </c>
      <c r="H49" s="71">
        <f>'NECO-ELECTRIC'!H49+'NECO-GAS'!H49</f>
        <v>1131387.27</v>
      </c>
      <c r="I49" s="71">
        <f>'NECO-ELECTRIC'!I49+'NECO-GAS'!I49</f>
        <v>2469455.06</v>
      </c>
      <c r="J49" s="71">
        <f>'NECO-ELECTRIC'!J49+'NECO-GAS'!J49</f>
        <v>1005355.48</v>
      </c>
      <c r="K49" s="71">
        <f>'NECO-ELECTRIC'!K49+'NECO-GAS'!K49</f>
        <v>1747290.37</v>
      </c>
      <c r="L49" s="71">
        <f>'NECO-ELECTRIC'!L49+'NECO-GAS'!L49</f>
        <v>2559850.65</v>
      </c>
      <c r="M49" s="71">
        <f>'NECO-ELECTRIC'!M49+'NECO-GAS'!M49</f>
        <v>2594715.0099999998</v>
      </c>
      <c r="N49" s="72">
        <f>'NECO-ELECTRIC'!N49+'NECO-GAS'!N49</f>
        <v>2213796.69</v>
      </c>
      <c r="O49" s="70">
        <f>'NECO-ELECTRIC'!O49+'NECO-GAS'!O49</f>
        <v>3272825.79</v>
      </c>
      <c r="P49" s="71">
        <f>'NECO-ELECTRIC'!P49+'NECO-GAS'!P49</f>
        <v>3250588</v>
      </c>
      <c r="Q49" s="71">
        <f>'NECO-ELECTRIC'!Q49+'NECO-GAS'!Q49</f>
        <v>2385890</v>
      </c>
      <c r="R49" s="71">
        <f>'NECO-ELECTRIC'!R49+'NECO-GAS'!R49</f>
        <v>2568168</v>
      </c>
      <c r="S49" s="71">
        <f>'NECO-ELECTRIC'!S49+'NECO-GAS'!S49</f>
        <v>3386949</v>
      </c>
      <c r="T49" s="71">
        <f>'NECO-ELECTRIC'!T49+'NECO-GAS'!T49</f>
        <v>2708321</v>
      </c>
      <c r="U49" s="46"/>
      <c r="V49" s="211">
        <f t="shared" si="31"/>
        <v>0.49895342474953591</v>
      </c>
      <c r="W49" s="211">
        <f t="shared" si="31"/>
        <v>0.16622247188980349</v>
      </c>
      <c r="X49" s="211">
        <f t="shared" si="31"/>
        <v>0.24231873434604936</v>
      </c>
      <c r="Y49" s="211">
        <f t="shared" si="31"/>
        <v>0.81862865603742574</v>
      </c>
      <c r="Z49" s="211">
        <f t="shared" si="31"/>
        <v>0.63576058890933851</v>
      </c>
      <c r="AA49" s="244"/>
      <c r="AB49" s="245"/>
      <c r="AC49" s="47">
        <f t="shared" si="32"/>
        <v>1089418.5300000003</v>
      </c>
      <c r="AD49" s="74">
        <f t="shared" si="32"/>
        <v>463308.49000000022</v>
      </c>
      <c r="AE49" s="75">
        <f t="shared" si="32"/>
        <v>465376.42000000016</v>
      </c>
      <c r="AF49" s="75">
        <f t="shared" si="32"/>
        <v>1156022.6500000001</v>
      </c>
      <c r="AG49" s="75">
        <f t="shared" si="32"/>
        <v>1316383.77</v>
      </c>
      <c r="AH49" s="48"/>
      <c r="AI49" s="49"/>
    </row>
    <row r="50" spans="1:35" s="154" customFormat="1" x14ac:dyDescent="0.25">
      <c r="A50" s="177"/>
      <c r="B50" s="43" t="s">
        <v>35</v>
      </c>
      <c r="C50" s="168">
        <f>SUM(C45:C49)</f>
        <v>26437981.259999998</v>
      </c>
      <c r="D50" s="169">
        <f t="shared" ref="D50:AE64" si="33">SUM(D45:D49)</f>
        <v>28109456.060000002</v>
      </c>
      <c r="E50" s="169">
        <f t="shared" si="33"/>
        <v>20537889.289999999</v>
      </c>
      <c r="F50" s="169">
        <f t="shared" si="33"/>
        <v>15080292.789999999</v>
      </c>
      <c r="G50" s="169">
        <f t="shared" si="33"/>
        <v>17418554.5</v>
      </c>
      <c r="H50" s="169">
        <f t="shared" si="33"/>
        <v>17615478.75</v>
      </c>
      <c r="I50" s="169">
        <f t="shared" si="33"/>
        <v>21374548.800000001</v>
      </c>
      <c r="J50" s="169">
        <f t="shared" si="33"/>
        <v>17388089.820000004</v>
      </c>
      <c r="K50" s="169">
        <f t="shared" si="33"/>
        <v>18220847.879999999</v>
      </c>
      <c r="L50" s="169">
        <f t="shared" si="33"/>
        <v>19340889.769999996</v>
      </c>
      <c r="M50" s="169">
        <f t="shared" si="33"/>
        <v>22649465.159999996</v>
      </c>
      <c r="N50" s="170">
        <f t="shared" si="33"/>
        <v>28429080.210000001</v>
      </c>
      <c r="O50" s="168">
        <f t="shared" si="33"/>
        <v>30599380.440000001</v>
      </c>
      <c r="P50" s="169">
        <f t="shared" ref="P50:R50" si="34">SUM(P45:P49)</f>
        <v>31652770</v>
      </c>
      <c r="Q50" s="169">
        <f t="shared" si="34"/>
        <v>25332951</v>
      </c>
      <c r="R50" s="169">
        <f t="shared" si="34"/>
        <v>23936933</v>
      </c>
      <c r="S50" s="169">
        <f t="shared" ref="S50:T50" si="35">SUM(S45:S49)</f>
        <v>20118535</v>
      </c>
      <c r="T50" s="169">
        <f t="shared" si="35"/>
        <v>20136263</v>
      </c>
      <c r="U50" s="170"/>
      <c r="V50" s="246">
        <f t="shared" si="31"/>
        <v>0.15740230462664317</v>
      </c>
      <c r="W50" s="247">
        <f t="shared" si="31"/>
        <v>0.12605416242977976</v>
      </c>
      <c r="X50" s="248">
        <f t="shared" si="31"/>
        <v>0.23347392919946941</v>
      </c>
      <c r="Y50" s="248">
        <f t="shared" si="31"/>
        <v>0.58729895588452974</v>
      </c>
      <c r="Z50" s="248">
        <f t="shared" si="31"/>
        <v>0.15500600236374379</v>
      </c>
      <c r="AA50" s="248"/>
      <c r="AB50" s="249"/>
      <c r="AC50" s="50">
        <f t="shared" si="33"/>
        <v>4161399.18</v>
      </c>
      <c r="AD50" s="171">
        <f t="shared" si="33"/>
        <v>3543313.94</v>
      </c>
      <c r="AE50" s="172">
        <f t="shared" si="33"/>
        <v>4795061.7100000009</v>
      </c>
      <c r="AF50" s="172">
        <f t="shared" ref="AF50:AG50" si="36">SUM(AF45:AF49)</f>
        <v>8856640.209999999</v>
      </c>
      <c r="AG50" s="172">
        <f t="shared" si="36"/>
        <v>2699980.4999999991</v>
      </c>
      <c r="AH50" s="172"/>
      <c r="AI50" s="173"/>
    </row>
    <row r="51" spans="1:35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</row>
    <row r="52" spans="1:35" s="42" customFormat="1" x14ac:dyDescent="0.25">
      <c r="A52" s="176"/>
      <c r="B52" s="43" t="s">
        <v>30</v>
      </c>
      <c r="C52" s="70">
        <f>'NECO-ELECTRIC'!C52+'NECO-GAS'!C52</f>
        <v>6979799.4000000004</v>
      </c>
      <c r="D52" s="71">
        <f>'NECO-ELECTRIC'!D52+'NECO-GAS'!D52</f>
        <v>7896400.9699999997</v>
      </c>
      <c r="E52" s="71">
        <f>'NECO-ELECTRIC'!E52+'NECO-GAS'!E52</f>
        <v>7953673.5899999999</v>
      </c>
      <c r="F52" s="71">
        <f>'NECO-ELECTRIC'!F52+'NECO-GAS'!F52</f>
        <v>6097482.3100000005</v>
      </c>
      <c r="G52" s="71">
        <f>'NECO-ELECTRIC'!G52+'NECO-GAS'!G52</f>
        <v>4571190.32</v>
      </c>
      <c r="H52" s="71">
        <f>'NECO-ELECTRIC'!H52+'NECO-GAS'!H52</f>
        <v>4287067.49</v>
      </c>
      <c r="I52" s="71">
        <f>'NECO-ELECTRIC'!I52+'NECO-GAS'!I52</f>
        <v>4687583.47</v>
      </c>
      <c r="J52" s="71">
        <f>'NECO-ELECTRIC'!J52+'NECO-GAS'!J52</f>
        <v>5842573.8399999999</v>
      </c>
      <c r="K52" s="71">
        <f>'NECO-ELECTRIC'!K52+'NECO-GAS'!K52</f>
        <v>5790180.2699999996</v>
      </c>
      <c r="L52" s="71">
        <f>'NECO-ELECTRIC'!L52+'NECO-GAS'!L52</f>
        <v>5392935.4800000004</v>
      </c>
      <c r="M52" s="71">
        <f>'NECO-ELECTRIC'!M52+'NECO-GAS'!M52</f>
        <v>6458420.0099999998</v>
      </c>
      <c r="N52" s="72">
        <f>'NECO-ELECTRIC'!N52+'NECO-GAS'!N52</f>
        <v>8285361.2700000005</v>
      </c>
      <c r="O52" s="70">
        <f>'NECO-ELECTRIC'!O52+'NECO-GAS'!O52</f>
        <v>10792423.4</v>
      </c>
      <c r="P52" s="71">
        <f>'NECO-ELECTRIC'!P52+'NECO-GAS'!P52</f>
        <v>11963241</v>
      </c>
      <c r="Q52" s="71">
        <f>'NECO-ELECTRIC'!Q52+'NECO-GAS'!Q52</f>
        <v>11305213</v>
      </c>
      <c r="R52" s="71">
        <f>'NECO-ELECTRIC'!R52+'NECO-GAS'!R52</f>
        <v>10388600</v>
      </c>
      <c r="S52" s="71">
        <f>'NECO-ELECTRIC'!S52+'NECO-GAS'!S52</f>
        <v>8657937</v>
      </c>
      <c r="T52" s="71">
        <f>'NECO-ELECTRIC'!T52+'NECO-GAS'!T52</f>
        <v>7484242</v>
      </c>
      <c r="U52" s="46"/>
      <c r="V52" s="211">
        <f t="shared" ref="V52:Z57" si="37">IF(ISERROR((O52-C52)/C52)=TRUE,0,(O52-C52)/C52)</f>
        <v>0.54623690188001672</v>
      </c>
      <c r="W52" s="211">
        <f t="shared" si="37"/>
        <v>0.5150245086908245</v>
      </c>
      <c r="X52" s="211">
        <f t="shared" si="37"/>
        <v>0.42138256895704468</v>
      </c>
      <c r="Y52" s="211">
        <f t="shared" si="37"/>
        <v>0.70375238038205956</v>
      </c>
      <c r="Z52" s="211">
        <f t="shared" si="37"/>
        <v>0.89402243046401964</v>
      </c>
      <c r="AA52" s="244"/>
      <c r="AB52" s="245"/>
      <c r="AC52" s="47">
        <f t="shared" ref="AC52:AG56" si="38">O52-C52</f>
        <v>3812624</v>
      </c>
      <c r="AD52" s="74">
        <f t="shared" si="38"/>
        <v>4066840.0300000003</v>
      </c>
      <c r="AE52" s="75">
        <f t="shared" si="38"/>
        <v>3351539.41</v>
      </c>
      <c r="AF52" s="75">
        <f t="shared" si="38"/>
        <v>4291117.6899999995</v>
      </c>
      <c r="AG52" s="75">
        <f t="shared" si="38"/>
        <v>4086746.6799999997</v>
      </c>
      <c r="AH52" s="48"/>
      <c r="AI52" s="49"/>
    </row>
    <row r="53" spans="1:35" s="42" customFormat="1" x14ac:dyDescent="0.25">
      <c r="A53" s="176"/>
      <c r="B53" s="43" t="s">
        <v>31</v>
      </c>
      <c r="C53" s="70">
        <f>'NECO-ELECTRIC'!C53+'NECO-GAS'!C53</f>
        <v>2641183.9</v>
      </c>
      <c r="D53" s="71">
        <f>'NECO-ELECTRIC'!D53+'NECO-GAS'!D53</f>
        <v>2829427.48</v>
      </c>
      <c r="E53" s="71">
        <f>'NECO-ELECTRIC'!E53+'NECO-GAS'!E53</f>
        <v>2525729.41</v>
      </c>
      <c r="F53" s="71">
        <f>'NECO-ELECTRIC'!F53+'NECO-GAS'!F53</f>
        <v>1830397.5699999998</v>
      </c>
      <c r="G53" s="71">
        <f>'NECO-ELECTRIC'!G53+'NECO-GAS'!G53</f>
        <v>1354245.6400000001</v>
      </c>
      <c r="H53" s="71">
        <f>'NECO-ELECTRIC'!H53+'NECO-GAS'!H53</f>
        <v>1225799.76</v>
      </c>
      <c r="I53" s="71">
        <f>'NECO-ELECTRIC'!I53+'NECO-GAS'!I53</f>
        <v>1341371.45</v>
      </c>
      <c r="J53" s="71">
        <f>'NECO-ELECTRIC'!J53+'NECO-GAS'!J53</f>
        <v>1625077.28</v>
      </c>
      <c r="K53" s="71">
        <f>'NECO-ELECTRIC'!K53+'NECO-GAS'!K53</f>
        <v>1561292.23</v>
      </c>
      <c r="L53" s="71">
        <f>'NECO-ELECTRIC'!L53+'NECO-GAS'!L53</f>
        <v>1541054.43</v>
      </c>
      <c r="M53" s="71">
        <f>'NECO-ELECTRIC'!M53+'NECO-GAS'!M53</f>
        <v>1849359.75</v>
      </c>
      <c r="N53" s="72">
        <f>'NECO-ELECTRIC'!N53+'NECO-GAS'!N53</f>
        <v>2127127.6</v>
      </c>
      <c r="O53" s="70">
        <f>'NECO-ELECTRIC'!O53+'NECO-GAS'!O53</f>
        <v>2421494.81</v>
      </c>
      <c r="P53" s="71">
        <f>'NECO-ELECTRIC'!P53+'NECO-GAS'!P53</f>
        <v>2219193</v>
      </c>
      <c r="Q53" s="71">
        <f>'NECO-ELECTRIC'!Q53+'NECO-GAS'!Q53</f>
        <v>1972934</v>
      </c>
      <c r="R53" s="71">
        <f>'NECO-ELECTRIC'!R53+'NECO-GAS'!R53</f>
        <v>1841545</v>
      </c>
      <c r="S53" s="71">
        <f>'NECO-ELECTRIC'!S53+'NECO-GAS'!S53</f>
        <v>1619040</v>
      </c>
      <c r="T53" s="71">
        <f>'NECO-ELECTRIC'!T53+'NECO-GAS'!T53</f>
        <v>1389572</v>
      </c>
      <c r="U53" s="46"/>
      <c r="V53" s="211">
        <f t="shared" si="37"/>
        <v>-8.3178263353793677E-2</v>
      </c>
      <c r="W53" s="211">
        <f t="shared" si="37"/>
        <v>-0.21567419003083974</v>
      </c>
      <c r="X53" s="211">
        <f t="shared" si="37"/>
        <v>-0.21886565037859701</v>
      </c>
      <c r="Y53" s="211">
        <f t="shared" si="37"/>
        <v>6.0901687058075417E-3</v>
      </c>
      <c r="Z53" s="211">
        <f t="shared" si="37"/>
        <v>0.19552904744814231</v>
      </c>
      <c r="AA53" s="244"/>
      <c r="AB53" s="245"/>
      <c r="AC53" s="47">
        <f t="shared" si="38"/>
        <v>-219689.08999999985</v>
      </c>
      <c r="AD53" s="74">
        <f t="shared" si="38"/>
        <v>-610234.48</v>
      </c>
      <c r="AE53" s="75">
        <f t="shared" si="38"/>
        <v>-552795.41000000015</v>
      </c>
      <c r="AF53" s="75">
        <f t="shared" si="38"/>
        <v>11147.430000000168</v>
      </c>
      <c r="AG53" s="75">
        <f t="shared" si="38"/>
        <v>264794.35999999987</v>
      </c>
      <c r="AH53" s="48"/>
      <c r="AI53" s="49"/>
    </row>
    <row r="54" spans="1:35" s="42" customFormat="1" x14ac:dyDescent="0.25">
      <c r="A54" s="176"/>
      <c r="B54" s="43" t="s">
        <v>32</v>
      </c>
      <c r="C54" s="70">
        <f>'NECO-ELECTRIC'!C54+'NECO-GAS'!C54</f>
        <v>681875.97</v>
      </c>
      <c r="D54" s="71">
        <f>'NECO-ELECTRIC'!D54+'NECO-GAS'!D54</f>
        <v>747968.33000000007</v>
      </c>
      <c r="E54" s="71">
        <f>'NECO-ELECTRIC'!E54+'NECO-GAS'!E54</f>
        <v>821399.63</v>
      </c>
      <c r="F54" s="71">
        <f>'NECO-ELECTRIC'!F54+'NECO-GAS'!F54</f>
        <v>626013.97</v>
      </c>
      <c r="G54" s="71">
        <f>'NECO-ELECTRIC'!G54+'NECO-GAS'!G54</f>
        <v>478936.32000000001</v>
      </c>
      <c r="H54" s="71">
        <f>'NECO-ELECTRIC'!H54+'NECO-GAS'!H54</f>
        <v>514942.83999999997</v>
      </c>
      <c r="I54" s="71">
        <f>'NECO-ELECTRIC'!I54+'NECO-GAS'!I54</f>
        <v>555876.46000000008</v>
      </c>
      <c r="J54" s="71">
        <f>'NECO-ELECTRIC'!J54+'NECO-GAS'!J54</f>
        <v>689368.29</v>
      </c>
      <c r="K54" s="71">
        <f>'NECO-ELECTRIC'!K54+'NECO-GAS'!K54</f>
        <v>660759.18999999994</v>
      </c>
      <c r="L54" s="71">
        <f>'NECO-ELECTRIC'!L54+'NECO-GAS'!L54</f>
        <v>574404.23</v>
      </c>
      <c r="M54" s="71">
        <f>'NECO-ELECTRIC'!M54+'NECO-GAS'!M54</f>
        <v>835546.73</v>
      </c>
      <c r="N54" s="72">
        <f>'NECO-ELECTRIC'!N54+'NECO-GAS'!N54</f>
        <v>749110.72</v>
      </c>
      <c r="O54" s="70">
        <f>'NECO-ELECTRIC'!O54+'NECO-GAS'!O54</f>
        <v>1127762.48</v>
      </c>
      <c r="P54" s="71">
        <f>'NECO-ELECTRIC'!P54+'NECO-GAS'!P54</f>
        <v>1795918</v>
      </c>
      <c r="Q54" s="71">
        <f>'NECO-ELECTRIC'!Q54+'NECO-GAS'!Q54</f>
        <v>1708804</v>
      </c>
      <c r="R54" s="71">
        <f>'NECO-ELECTRIC'!R54+'NECO-GAS'!R54</f>
        <v>1261770</v>
      </c>
      <c r="S54" s="71">
        <f>'NECO-ELECTRIC'!S54+'NECO-GAS'!S54</f>
        <v>984110</v>
      </c>
      <c r="T54" s="71">
        <f>'NECO-ELECTRIC'!T54+'NECO-GAS'!T54</f>
        <v>881336</v>
      </c>
      <c r="U54" s="46"/>
      <c r="V54" s="211">
        <f t="shared" si="37"/>
        <v>0.65391145841376408</v>
      </c>
      <c r="W54" s="211">
        <f t="shared" si="37"/>
        <v>1.4010615529670887</v>
      </c>
      <c r="X54" s="211">
        <f t="shared" si="37"/>
        <v>1.0803564277232509</v>
      </c>
      <c r="Y54" s="211">
        <f t="shared" si="37"/>
        <v>1.0155620488788772</v>
      </c>
      <c r="Z54" s="211">
        <f t="shared" si="37"/>
        <v>1.0547825648303306</v>
      </c>
      <c r="AA54" s="244"/>
      <c r="AB54" s="245"/>
      <c r="AC54" s="47">
        <f t="shared" si="38"/>
        <v>445886.51</v>
      </c>
      <c r="AD54" s="74">
        <f t="shared" si="38"/>
        <v>1047949.6699999999</v>
      </c>
      <c r="AE54" s="75">
        <f t="shared" si="38"/>
        <v>887404.37</v>
      </c>
      <c r="AF54" s="75">
        <f t="shared" si="38"/>
        <v>635756.03</v>
      </c>
      <c r="AG54" s="75">
        <f t="shared" si="38"/>
        <v>505173.68</v>
      </c>
      <c r="AH54" s="48"/>
      <c r="AI54" s="49"/>
    </row>
    <row r="55" spans="1:35" s="42" customFormat="1" x14ac:dyDescent="0.25">
      <c r="A55" s="176"/>
      <c r="B55" s="43" t="s">
        <v>33</v>
      </c>
      <c r="C55" s="70">
        <f>'NECO-ELECTRIC'!C55+'NECO-GAS'!C55</f>
        <v>574704.68999999994</v>
      </c>
      <c r="D55" s="71">
        <f>'NECO-ELECTRIC'!D55+'NECO-GAS'!D55</f>
        <v>741517.44</v>
      </c>
      <c r="E55" s="71">
        <f>'NECO-ELECTRIC'!E55+'NECO-GAS'!E55</f>
        <v>787429.8</v>
      </c>
      <c r="F55" s="71">
        <f>'NECO-ELECTRIC'!F55+'NECO-GAS'!F55</f>
        <v>526472.07000000007</v>
      </c>
      <c r="G55" s="71">
        <f>'NECO-ELECTRIC'!G55+'NECO-GAS'!G55</f>
        <v>493046.66000000003</v>
      </c>
      <c r="H55" s="71">
        <f>'NECO-ELECTRIC'!H55+'NECO-GAS'!H55</f>
        <v>512015.55</v>
      </c>
      <c r="I55" s="71">
        <f>'NECO-ELECTRIC'!I55+'NECO-GAS'!I55</f>
        <v>463175.32999999996</v>
      </c>
      <c r="J55" s="71">
        <f>'NECO-ELECTRIC'!J55+'NECO-GAS'!J55</f>
        <v>502707.16000000003</v>
      </c>
      <c r="K55" s="71">
        <f>'NECO-ELECTRIC'!K55+'NECO-GAS'!K55</f>
        <v>582109.08000000007</v>
      </c>
      <c r="L55" s="71">
        <f>'NECO-ELECTRIC'!L55+'NECO-GAS'!L55</f>
        <v>562193.25</v>
      </c>
      <c r="M55" s="71">
        <f>'NECO-ELECTRIC'!M55+'NECO-GAS'!M55</f>
        <v>562894.31000000006</v>
      </c>
      <c r="N55" s="72">
        <f>'NECO-ELECTRIC'!N55+'NECO-GAS'!N55</f>
        <v>579586.43999999994</v>
      </c>
      <c r="O55" s="70">
        <f>'NECO-ELECTRIC'!O55+'NECO-GAS'!O55</f>
        <v>909095.9</v>
      </c>
      <c r="P55" s="71">
        <f>'NECO-ELECTRIC'!P55+'NECO-GAS'!P55</f>
        <v>1679996</v>
      </c>
      <c r="Q55" s="71">
        <f>'NECO-ELECTRIC'!Q55+'NECO-GAS'!Q55</f>
        <v>1581502</v>
      </c>
      <c r="R55" s="71">
        <f>'NECO-ELECTRIC'!R55+'NECO-GAS'!R55</f>
        <v>1237503</v>
      </c>
      <c r="S55" s="71">
        <f>'NECO-ELECTRIC'!S55+'NECO-GAS'!S55</f>
        <v>1016047</v>
      </c>
      <c r="T55" s="71">
        <f>'NECO-ELECTRIC'!T55+'NECO-GAS'!T55</f>
        <v>937451</v>
      </c>
      <c r="U55" s="46"/>
      <c r="V55" s="211">
        <f t="shared" si="37"/>
        <v>0.5818487578376994</v>
      </c>
      <c r="W55" s="211">
        <f t="shared" si="37"/>
        <v>1.2656189987925301</v>
      </c>
      <c r="X55" s="211">
        <f t="shared" si="37"/>
        <v>1.0084355456194316</v>
      </c>
      <c r="Y55" s="211">
        <f t="shared" si="37"/>
        <v>1.3505577418380426</v>
      </c>
      <c r="Z55" s="211">
        <f t="shared" si="37"/>
        <v>1.0607522217065621</v>
      </c>
      <c r="AA55" s="244"/>
      <c r="AB55" s="245"/>
      <c r="AC55" s="47">
        <f t="shared" si="38"/>
        <v>334391.21000000008</v>
      </c>
      <c r="AD55" s="74">
        <f t="shared" si="38"/>
        <v>938478.56</v>
      </c>
      <c r="AE55" s="75">
        <f t="shared" si="38"/>
        <v>794072.2</v>
      </c>
      <c r="AF55" s="75">
        <f t="shared" si="38"/>
        <v>711030.92999999993</v>
      </c>
      <c r="AG55" s="75">
        <f t="shared" si="38"/>
        <v>523000.33999999997</v>
      </c>
      <c r="AH55" s="48"/>
      <c r="AI55" s="49"/>
    </row>
    <row r="56" spans="1:35" s="42" customFormat="1" x14ac:dyDescent="0.25">
      <c r="A56" s="176"/>
      <c r="B56" s="43" t="s">
        <v>34</v>
      </c>
      <c r="C56" s="70">
        <f>'NECO-ELECTRIC'!C56+'NECO-GAS'!C56</f>
        <v>466771.31</v>
      </c>
      <c r="D56" s="71">
        <f>'NECO-ELECTRIC'!D56+'NECO-GAS'!D56</f>
        <v>506769.13</v>
      </c>
      <c r="E56" s="71">
        <f>'NECO-ELECTRIC'!E56+'NECO-GAS'!E56</f>
        <v>598467.31000000006</v>
      </c>
      <c r="F56" s="71">
        <f>'NECO-ELECTRIC'!F56+'NECO-GAS'!F56</f>
        <v>317548.90000000002</v>
      </c>
      <c r="G56" s="71">
        <f>'NECO-ELECTRIC'!G56+'NECO-GAS'!G56</f>
        <v>301780.39</v>
      </c>
      <c r="H56" s="71">
        <f>'NECO-ELECTRIC'!H56+'NECO-GAS'!H56</f>
        <v>307690</v>
      </c>
      <c r="I56" s="71">
        <f>'NECO-ELECTRIC'!I56+'NECO-GAS'!I56</f>
        <v>301674.51</v>
      </c>
      <c r="J56" s="71">
        <f>'NECO-ELECTRIC'!J56+'NECO-GAS'!J56</f>
        <v>287268.82</v>
      </c>
      <c r="K56" s="71">
        <f>'NECO-ELECTRIC'!K56+'NECO-GAS'!K56</f>
        <v>215214.40999999997</v>
      </c>
      <c r="L56" s="71">
        <f>'NECO-ELECTRIC'!L56+'NECO-GAS'!L56</f>
        <v>242653.2</v>
      </c>
      <c r="M56" s="71">
        <f>'NECO-ELECTRIC'!M56+'NECO-GAS'!M56</f>
        <v>699191.54</v>
      </c>
      <c r="N56" s="72">
        <f>'NECO-ELECTRIC'!N56+'NECO-GAS'!N56</f>
        <v>307847.14</v>
      </c>
      <c r="O56" s="70">
        <f>'NECO-ELECTRIC'!O56+'NECO-GAS'!O56</f>
        <v>723402.97</v>
      </c>
      <c r="P56" s="71">
        <f>'NECO-ELECTRIC'!P56+'NECO-GAS'!P56</f>
        <v>1041982</v>
      </c>
      <c r="Q56" s="71">
        <f>'NECO-ELECTRIC'!Q56+'NECO-GAS'!Q56</f>
        <v>788374</v>
      </c>
      <c r="R56" s="71">
        <f>'NECO-ELECTRIC'!R56+'NECO-GAS'!R56</f>
        <v>636171</v>
      </c>
      <c r="S56" s="71">
        <f>'NECO-ELECTRIC'!S56+'NECO-GAS'!S56</f>
        <v>1270032</v>
      </c>
      <c r="T56" s="71">
        <f>'NECO-ELECTRIC'!T56+'NECO-GAS'!T56</f>
        <v>1634605</v>
      </c>
      <c r="U56" s="46"/>
      <c r="V56" s="211">
        <f t="shared" si="37"/>
        <v>0.54980170053725019</v>
      </c>
      <c r="W56" s="211">
        <f t="shared" si="37"/>
        <v>1.0561276098250105</v>
      </c>
      <c r="X56" s="211">
        <f t="shared" si="37"/>
        <v>0.31732174310406347</v>
      </c>
      <c r="Y56" s="211">
        <f t="shared" si="37"/>
        <v>1.0033796369629999</v>
      </c>
      <c r="Z56" s="211">
        <f t="shared" si="37"/>
        <v>3.2084643074389292</v>
      </c>
      <c r="AA56" s="244"/>
      <c r="AB56" s="245"/>
      <c r="AC56" s="47">
        <f t="shared" si="38"/>
        <v>256631.65999999997</v>
      </c>
      <c r="AD56" s="74">
        <f t="shared" si="38"/>
        <v>535212.87</v>
      </c>
      <c r="AE56" s="75">
        <f t="shared" si="38"/>
        <v>189906.68999999994</v>
      </c>
      <c r="AF56" s="75">
        <f t="shared" si="38"/>
        <v>318622.09999999998</v>
      </c>
      <c r="AG56" s="75">
        <f t="shared" si="38"/>
        <v>968251.61</v>
      </c>
      <c r="AH56" s="48"/>
      <c r="AI56" s="49"/>
    </row>
    <row r="57" spans="1:35" s="154" customFormat="1" x14ac:dyDescent="0.25">
      <c r="A57" s="177"/>
      <c r="B57" s="43" t="s">
        <v>35</v>
      </c>
      <c r="C57" s="168">
        <f>SUM(C52:C56)</f>
        <v>11344335.270000001</v>
      </c>
      <c r="D57" s="169">
        <f t="shared" ref="D57:AE57" si="39">SUM(D52:D56)</f>
        <v>12722083.35</v>
      </c>
      <c r="E57" s="169">
        <f t="shared" si="39"/>
        <v>12686699.740000002</v>
      </c>
      <c r="F57" s="169">
        <f t="shared" si="39"/>
        <v>9397914.8200000022</v>
      </c>
      <c r="G57" s="169">
        <f t="shared" si="39"/>
        <v>7199199.330000001</v>
      </c>
      <c r="H57" s="169">
        <f t="shared" si="39"/>
        <v>6847515.6399999997</v>
      </c>
      <c r="I57" s="169">
        <f t="shared" si="39"/>
        <v>7349681.2199999997</v>
      </c>
      <c r="J57" s="169">
        <f t="shared" si="39"/>
        <v>8946995.3900000006</v>
      </c>
      <c r="K57" s="169">
        <f t="shared" si="39"/>
        <v>8809555.1799999997</v>
      </c>
      <c r="L57" s="169">
        <f t="shared" si="39"/>
        <v>8313240.5900000008</v>
      </c>
      <c r="M57" s="169">
        <f t="shared" si="39"/>
        <v>10405412.34</v>
      </c>
      <c r="N57" s="170">
        <f t="shared" si="39"/>
        <v>12049033.170000002</v>
      </c>
      <c r="O57" s="168">
        <f t="shared" si="39"/>
        <v>15974179.560000002</v>
      </c>
      <c r="P57" s="169">
        <f t="shared" ref="P57:R57" si="40">SUM(P52:P56)</f>
        <v>18700330</v>
      </c>
      <c r="Q57" s="169">
        <f t="shared" si="40"/>
        <v>17356827</v>
      </c>
      <c r="R57" s="169">
        <f t="shared" si="40"/>
        <v>15365589</v>
      </c>
      <c r="S57" s="169">
        <f t="shared" ref="S57:T57" si="41">SUM(S52:S56)</f>
        <v>13547166</v>
      </c>
      <c r="T57" s="169">
        <f t="shared" si="41"/>
        <v>12327206</v>
      </c>
      <c r="U57" s="170"/>
      <c r="V57" s="246">
        <f t="shared" si="37"/>
        <v>0.40811948693402822</v>
      </c>
      <c r="W57" s="247">
        <f t="shared" si="37"/>
        <v>0.46991097963526551</v>
      </c>
      <c r="X57" s="248">
        <f t="shared" si="37"/>
        <v>0.36811206662955176</v>
      </c>
      <c r="Y57" s="248">
        <f t="shared" si="37"/>
        <v>0.63499981584212706</v>
      </c>
      <c r="Z57" s="248">
        <f t="shared" si="37"/>
        <v>0.88176009289633017</v>
      </c>
      <c r="AA57" s="248"/>
      <c r="AB57" s="249"/>
      <c r="AC57" s="50">
        <f t="shared" si="33"/>
        <v>4629844.29</v>
      </c>
      <c r="AD57" s="171">
        <f t="shared" si="39"/>
        <v>5978246.6500000013</v>
      </c>
      <c r="AE57" s="172">
        <f t="shared" si="39"/>
        <v>4670127.26</v>
      </c>
      <c r="AF57" s="172">
        <f t="shared" ref="AF57:AG57" si="42">SUM(AF52:AF56)</f>
        <v>5967674.1799999988</v>
      </c>
      <c r="AG57" s="172">
        <f t="shared" si="42"/>
        <v>6347966.669999999</v>
      </c>
      <c r="AH57" s="172"/>
      <c r="AI57" s="173"/>
    </row>
    <row r="58" spans="1:35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</row>
    <row r="59" spans="1:35" s="42" customFormat="1" x14ac:dyDescent="0.25">
      <c r="A59" s="176"/>
      <c r="B59" s="43" t="s">
        <v>30</v>
      </c>
      <c r="C59" s="70">
        <f>'NECO-ELECTRIC'!C59+'NECO-GAS'!C59</f>
        <v>18341187.009999998</v>
      </c>
      <c r="D59" s="71">
        <f>'NECO-ELECTRIC'!D59+'NECO-GAS'!D59</f>
        <v>19867236.649999999</v>
      </c>
      <c r="E59" s="71">
        <f>'NECO-ELECTRIC'!E59+'NECO-GAS'!E59</f>
        <v>21086406.170000002</v>
      </c>
      <c r="F59" s="71">
        <f>'NECO-ELECTRIC'!F59+'NECO-GAS'!F59</f>
        <v>23226854.140000001</v>
      </c>
      <c r="G59" s="71">
        <f>'NECO-ELECTRIC'!G59+'NECO-GAS'!G59</f>
        <v>24007655.630000003</v>
      </c>
      <c r="H59" s="71">
        <f>'NECO-ELECTRIC'!H59+'NECO-GAS'!H59</f>
        <v>23926996.700000003</v>
      </c>
      <c r="I59" s="71">
        <f>'NECO-ELECTRIC'!I59+'NECO-GAS'!I59</f>
        <v>23802670.199999999</v>
      </c>
      <c r="J59" s="71">
        <f>'NECO-ELECTRIC'!J59+'NECO-GAS'!J59</f>
        <v>23858645.079999998</v>
      </c>
      <c r="K59" s="71">
        <f>'NECO-ELECTRIC'!K59+'NECO-GAS'!K59</f>
        <v>26230924.579999998</v>
      </c>
      <c r="L59" s="71">
        <f>'NECO-ELECTRIC'!L59+'NECO-GAS'!L59</f>
        <v>27458256.490000002</v>
      </c>
      <c r="M59" s="71">
        <f>'NECO-ELECTRIC'!M59+'NECO-GAS'!M59</f>
        <v>29004164.530000001</v>
      </c>
      <c r="N59" s="72">
        <f>'NECO-ELECTRIC'!N59+'NECO-GAS'!N59</f>
        <v>29874694.329999998</v>
      </c>
      <c r="O59" s="70">
        <f>'NECO-ELECTRIC'!O59+'NECO-GAS'!O59</f>
        <v>32607501.829999998</v>
      </c>
      <c r="P59" s="71">
        <f>'NECO-ELECTRIC'!P59+'NECO-GAS'!P59</f>
        <v>38586035</v>
      </c>
      <c r="Q59" s="71">
        <f>'NECO-ELECTRIC'!Q59+'NECO-GAS'!Q59</f>
        <v>44148487</v>
      </c>
      <c r="R59" s="71">
        <f>'NECO-ELECTRIC'!R59+'NECO-GAS'!R59</f>
        <v>47339782</v>
      </c>
      <c r="S59" s="71">
        <f>'NECO-ELECTRIC'!S59+'NECO-GAS'!S59</f>
        <v>50832240</v>
      </c>
      <c r="T59" s="71">
        <f>'NECO-ELECTRIC'!T59+'NECO-GAS'!T59</f>
        <v>52835641</v>
      </c>
      <c r="U59" s="46"/>
      <c r="V59" s="211">
        <f t="shared" ref="V59:Z64" si="43">IF(ISERROR((O59-C59)/C59)=TRUE,0,(O59-C59)/C59)</f>
        <v>0.77782941814080564</v>
      </c>
      <c r="W59" s="211">
        <f t="shared" si="43"/>
        <v>0.9421943614891205</v>
      </c>
      <c r="X59" s="211">
        <f t="shared" si="43"/>
        <v>1.0936942333402846</v>
      </c>
      <c r="Y59" s="211">
        <f t="shared" si="43"/>
        <v>1.0381486754365952</v>
      </c>
      <c r="Z59" s="211">
        <f t="shared" si="43"/>
        <v>1.1173346029039153</v>
      </c>
      <c r="AA59" s="244"/>
      <c r="AB59" s="245"/>
      <c r="AC59" s="47">
        <f t="shared" ref="AC59:AG74" si="44">O59-C59</f>
        <v>14266314.82</v>
      </c>
      <c r="AD59" s="74">
        <f t="shared" si="44"/>
        <v>18718798.350000001</v>
      </c>
      <c r="AE59" s="75">
        <f t="shared" si="44"/>
        <v>23062080.829999998</v>
      </c>
      <c r="AF59" s="75">
        <f t="shared" si="44"/>
        <v>24112927.859999999</v>
      </c>
      <c r="AG59" s="75">
        <f t="shared" si="44"/>
        <v>26824584.369999997</v>
      </c>
      <c r="AH59" s="48"/>
      <c r="AI59" s="49"/>
    </row>
    <row r="60" spans="1:35" s="42" customFormat="1" x14ac:dyDescent="0.25">
      <c r="A60" s="176"/>
      <c r="B60" s="43" t="s">
        <v>31</v>
      </c>
      <c r="C60" s="70">
        <f>'NECO-ELECTRIC'!C60+'NECO-GAS'!C60</f>
        <v>11754374.02</v>
      </c>
      <c r="D60" s="71">
        <f>'NECO-ELECTRIC'!D60+'NECO-GAS'!D60</f>
        <v>12715678.17</v>
      </c>
      <c r="E60" s="71">
        <f>'NECO-ELECTRIC'!E60+'NECO-GAS'!E60</f>
        <v>12721947.369999999</v>
      </c>
      <c r="F60" s="71">
        <f>'NECO-ELECTRIC'!F60+'NECO-GAS'!F60</f>
        <v>12548754.620000001</v>
      </c>
      <c r="G60" s="71">
        <f>'NECO-ELECTRIC'!G60+'NECO-GAS'!G60</f>
        <v>12476064.65</v>
      </c>
      <c r="H60" s="71">
        <f>'NECO-ELECTRIC'!H60+'NECO-GAS'!H60</f>
        <v>12615321.92</v>
      </c>
      <c r="I60" s="71">
        <f>'NECO-ELECTRIC'!I60+'NECO-GAS'!I60</f>
        <v>12726427.91</v>
      </c>
      <c r="J60" s="71">
        <f>'NECO-ELECTRIC'!J60+'NECO-GAS'!J60</f>
        <v>12889150.34</v>
      </c>
      <c r="K60" s="71">
        <f>'NECO-ELECTRIC'!K60+'NECO-GAS'!K60</f>
        <v>13739248.140000001</v>
      </c>
      <c r="L60" s="71">
        <f>'NECO-ELECTRIC'!L60+'NECO-GAS'!L60</f>
        <v>14074261.609999999</v>
      </c>
      <c r="M60" s="71">
        <f>'NECO-ELECTRIC'!M60+'NECO-GAS'!M60</f>
        <v>14721054.010000002</v>
      </c>
      <c r="N60" s="72">
        <f>'NECO-ELECTRIC'!N60+'NECO-GAS'!N60</f>
        <v>13809502.5</v>
      </c>
      <c r="O60" s="70">
        <f>'NECO-ELECTRIC'!O60+'NECO-GAS'!O60</f>
        <v>14447099.370000001</v>
      </c>
      <c r="P60" s="71">
        <f>'NECO-ELECTRIC'!P60+'NECO-GAS'!P60</f>
        <v>15552080</v>
      </c>
      <c r="Q60" s="71">
        <f>'NECO-ELECTRIC'!Q60+'NECO-GAS'!Q60</f>
        <v>16090700</v>
      </c>
      <c r="R60" s="71">
        <f>'NECO-ELECTRIC'!R60+'NECO-GAS'!R60</f>
        <v>16642429</v>
      </c>
      <c r="S60" s="71">
        <f>'NECO-ELECTRIC'!S60+'NECO-GAS'!S60</f>
        <v>18007784</v>
      </c>
      <c r="T60" s="71">
        <f>'NECO-ELECTRIC'!T60+'NECO-GAS'!T60</f>
        <v>18356259</v>
      </c>
      <c r="U60" s="46"/>
      <c r="V60" s="211">
        <f t="shared" si="43"/>
        <v>0.22908283719901587</v>
      </c>
      <c r="W60" s="211">
        <f t="shared" si="43"/>
        <v>0.22306335470898445</v>
      </c>
      <c r="X60" s="211">
        <f t="shared" si="43"/>
        <v>0.26479850387873449</v>
      </c>
      <c r="Y60" s="211">
        <f t="shared" si="43"/>
        <v>0.32622156572219263</v>
      </c>
      <c r="Z60" s="211">
        <f t="shared" si="43"/>
        <v>0.44338655699415597</v>
      </c>
      <c r="AA60" s="244"/>
      <c r="AB60" s="245"/>
      <c r="AC60" s="47">
        <f t="shared" si="44"/>
        <v>2692725.3500000015</v>
      </c>
      <c r="AD60" s="74">
        <f t="shared" si="44"/>
        <v>2836401.83</v>
      </c>
      <c r="AE60" s="75">
        <f t="shared" si="44"/>
        <v>3368752.6300000008</v>
      </c>
      <c r="AF60" s="75">
        <f t="shared" si="44"/>
        <v>4093674.379999999</v>
      </c>
      <c r="AG60" s="75">
        <f t="shared" si="44"/>
        <v>5531719.3499999996</v>
      </c>
      <c r="AH60" s="48"/>
      <c r="AI60" s="49"/>
    </row>
    <row r="61" spans="1:35" s="42" customFormat="1" x14ac:dyDescent="0.25">
      <c r="A61" s="176"/>
      <c r="B61" s="43" t="s">
        <v>32</v>
      </c>
      <c r="C61" s="70">
        <f>'NECO-ELECTRIC'!C61+'NECO-GAS'!C61</f>
        <v>1125266.6399999999</v>
      </c>
      <c r="D61" s="71">
        <f>'NECO-ELECTRIC'!D61+'NECO-GAS'!D61</f>
        <v>1213763.2</v>
      </c>
      <c r="E61" s="71">
        <f>'NECO-ELECTRIC'!E61+'NECO-GAS'!E61</f>
        <v>1306185.52</v>
      </c>
      <c r="F61" s="71">
        <f>'NECO-ELECTRIC'!F61+'NECO-GAS'!F61</f>
        <v>1317937.74</v>
      </c>
      <c r="G61" s="71">
        <f>'NECO-ELECTRIC'!G61+'NECO-GAS'!G61</f>
        <v>1331390.1299999999</v>
      </c>
      <c r="H61" s="71">
        <f>'NECO-ELECTRIC'!H61+'NECO-GAS'!H61</f>
        <v>1277936.98</v>
      </c>
      <c r="I61" s="71">
        <f>'NECO-ELECTRIC'!I61+'NECO-GAS'!I61</f>
        <v>1265551.1300000001</v>
      </c>
      <c r="J61" s="71">
        <f>'NECO-ELECTRIC'!J61+'NECO-GAS'!J61</f>
        <v>1315349.47</v>
      </c>
      <c r="K61" s="71">
        <f>'NECO-ELECTRIC'!K61+'NECO-GAS'!K61</f>
        <v>1437370.55</v>
      </c>
      <c r="L61" s="71">
        <f>'NECO-ELECTRIC'!L61+'NECO-GAS'!L61</f>
        <v>1509838.52</v>
      </c>
      <c r="M61" s="71">
        <f>'NECO-ELECTRIC'!M61+'NECO-GAS'!M61</f>
        <v>1556600.38</v>
      </c>
      <c r="N61" s="72">
        <f>'NECO-ELECTRIC'!N61+'NECO-GAS'!N61</f>
        <v>1705339.0899999999</v>
      </c>
      <c r="O61" s="70">
        <f>'NECO-ELECTRIC'!O61+'NECO-GAS'!O61</f>
        <v>1949783.72</v>
      </c>
      <c r="P61" s="71">
        <f>'NECO-ELECTRIC'!P61+'NECO-GAS'!P61</f>
        <v>2696862</v>
      </c>
      <c r="Q61" s="71">
        <f>'NECO-ELECTRIC'!Q61+'NECO-GAS'!Q61</f>
        <v>3645578</v>
      </c>
      <c r="R61" s="71">
        <f>'NECO-ELECTRIC'!R61+'NECO-GAS'!R61</f>
        <v>4107420</v>
      </c>
      <c r="S61" s="71">
        <f>'NECO-ELECTRIC'!S61+'NECO-GAS'!S61</f>
        <v>4420101</v>
      </c>
      <c r="T61" s="71">
        <f>'NECO-ELECTRIC'!T61+'NECO-GAS'!T61</f>
        <v>4556676</v>
      </c>
      <c r="U61" s="46"/>
      <c r="V61" s="211">
        <f t="shared" si="43"/>
        <v>0.73273040423556868</v>
      </c>
      <c r="W61" s="211">
        <f t="shared" si="43"/>
        <v>1.2219012736586512</v>
      </c>
      <c r="X61" s="211">
        <f t="shared" si="43"/>
        <v>1.7910108818232804</v>
      </c>
      <c r="Y61" s="211">
        <f t="shared" si="43"/>
        <v>2.1165508622584857</v>
      </c>
      <c r="Z61" s="211">
        <f t="shared" si="43"/>
        <v>2.3199142012566973</v>
      </c>
      <c r="AA61" s="244"/>
      <c r="AB61" s="245"/>
      <c r="AC61" s="47">
        <f t="shared" si="44"/>
        <v>824517.08000000007</v>
      </c>
      <c r="AD61" s="74">
        <f t="shared" si="44"/>
        <v>1483098.8</v>
      </c>
      <c r="AE61" s="75">
        <f t="shared" si="44"/>
        <v>2339392.48</v>
      </c>
      <c r="AF61" s="75">
        <f t="shared" si="44"/>
        <v>2789482.26</v>
      </c>
      <c r="AG61" s="75">
        <f t="shared" si="44"/>
        <v>3088710.87</v>
      </c>
      <c r="AH61" s="48"/>
      <c r="AI61" s="49"/>
    </row>
    <row r="62" spans="1:35" s="42" customFormat="1" x14ac:dyDescent="0.25">
      <c r="A62" s="176"/>
      <c r="B62" s="43" t="s">
        <v>33</v>
      </c>
      <c r="C62" s="70">
        <f>'NECO-ELECTRIC'!C62+'NECO-GAS'!C62</f>
        <v>843665.13</v>
      </c>
      <c r="D62" s="71">
        <f>'NECO-ELECTRIC'!D62+'NECO-GAS'!D62</f>
        <v>831338.03</v>
      </c>
      <c r="E62" s="71">
        <f>'NECO-ELECTRIC'!E62+'NECO-GAS'!E62</f>
        <v>853394.77</v>
      </c>
      <c r="F62" s="71">
        <f>'NECO-ELECTRIC'!F62+'NECO-GAS'!F62</f>
        <v>879892.44</v>
      </c>
      <c r="G62" s="71">
        <f>'NECO-ELECTRIC'!G62+'NECO-GAS'!G62</f>
        <v>934779.42</v>
      </c>
      <c r="H62" s="71">
        <f>'NECO-ELECTRIC'!H62+'NECO-GAS'!H62</f>
        <v>916199.66999999993</v>
      </c>
      <c r="I62" s="71">
        <f>'NECO-ELECTRIC'!I62+'NECO-GAS'!I62</f>
        <v>1003123.31</v>
      </c>
      <c r="J62" s="71">
        <f>'NECO-ELECTRIC'!J62+'NECO-GAS'!J62</f>
        <v>980462.12</v>
      </c>
      <c r="K62" s="71">
        <f>'NECO-ELECTRIC'!K62+'NECO-GAS'!K62</f>
        <v>1049815.1299999999</v>
      </c>
      <c r="L62" s="71">
        <f>'NECO-ELECTRIC'!L62+'NECO-GAS'!L62</f>
        <v>1100484.1000000001</v>
      </c>
      <c r="M62" s="71">
        <f>'NECO-ELECTRIC'!M62+'NECO-GAS'!M62</f>
        <v>1114106.74</v>
      </c>
      <c r="N62" s="72">
        <f>'NECO-ELECTRIC'!N62+'NECO-GAS'!N62</f>
        <v>1058784.3</v>
      </c>
      <c r="O62" s="70">
        <f>'NECO-ELECTRIC'!O62+'NECO-GAS'!O62</f>
        <v>1169487.96</v>
      </c>
      <c r="P62" s="71">
        <f>'NECO-ELECTRIC'!P62+'NECO-GAS'!P62</f>
        <v>1754106</v>
      </c>
      <c r="Q62" s="71">
        <f>'NECO-ELECTRIC'!Q62+'NECO-GAS'!Q62</f>
        <v>2542103</v>
      </c>
      <c r="R62" s="71">
        <f>'NECO-ELECTRIC'!R62+'NECO-GAS'!R62</f>
        <v>2910132</v>
      </c>
      <c r="S62" s="71">
        <f>'NECO-ELECTRIC'!S62+'NECO-GAS'!S62</f>
        <v>3063857</v>
      </c>
      <c r="T62" s="71">
        <f>'NECO-ELECTRIC'!T62+'NECO-GAS'!T62</f>
        <v>3085552</v>
      </c>
      <c r="U62" s="46"/>
      <c r="V62" s="211">
        <f t="shared" si="43"/>
        <v>0.38619923760509095</v>
      </c>
      <c r="W62" s="211">
        <f t="shared" si="43"/>
        <v>1.1099792583770045</v>
      </c>
      <c r="X62" s="211">
        <f t="shared" si="43"/>
        <v>1.9788124902616875</v>
      </c>
      <c r="Y62" s="211">
        <f t="shared" si="43"/>
        <v>2.3073724329305523</v>
      </c>
      <c r="Z62" s="211">
        <f t="shared" si="43"/>
        <v>2.2776256456309234</v>
      </c>
      <c r="AA62" s="244"/>
      <c r="AB62" s="245"/>
      <c r="AC62" s="47">
        <f t="shared" si="44"/>
        <v>325822.82999999996</v>
      </c>
      <c r="AD62" s="74">
        <f t="shared" si="44"/>
        <v>922767.97</v>
      </c>
      <c r="AE62" s="75">
        <f t="shared" si="44"/>
        <v>1688708.23</v>
      </c>
      <c r="AF62" s="75">
        <f t="shared" si="44"/>
        <v>2030239.56</v>
      </c>
      <c r="AG62" s="75">
        <f t="shared" si="44"/>
        <v>2129077.58</v>
      </c>
      <c r="AH62" s="48"/>
      <c r="AI62" s="49"/>
    </row>
    <row r="63" spans="1:35" s="42" customFormat="1" x14ac:dyDescent="0.25">
      <c r="A63" s="176"/>
      <c r="B63" s="43" t="s">
        <v>34</v>
      </c>
      <c r="C63" s="70">
        <f>'NECO-ELECTRIC'!C63+'NECO-GAS'!C63</f>
        <v>234780.09999999998</v>
      </c>
      <c r="D63" s="71">
        <f>'NECO-ELECTRIC'!D63+'NECO-GAS'!D63</f>
        <v>278095</v>
      </c>
      <c r="E63" s="71">
        <f>'NECO-ELECTRIC'!E63+'NECO-GAS'!E63</f>
        <v>371169.43</v>
      </c>
      <c r="F63" s="71">
        <f>'NECO-ELECTRIC'!F63+'NECO-GAS'!F63</f>
        <v>300922.82</v>
      </c>
      <c r="G63" s="71">
        <f>'NECO-ELECTRIC'!G63+'NECO-GAS'!G63</f>
        <v>366107.86</v>
      </c>
      <c r="H63" s="71">
        <f>'NECO-ELECTRIC'!H63+'NECO-GAS'!H63</f>
        <v>475135.99</v>
      </c>
      <c r="I63" s="71">
        <f>'NECO-ELECTRIC'!I63+'NECO-GAS'!I63</f>
        <v>440706.06000000006</v>
      </c>
      <c r="J63" s="71">
        <f>'NECO-ELECTRIC'!J63+'NECO-GAS'!J63</f>
        <v>474248.47000000003</v>
      </c>
      <c r="K63" s="71">
        <f>'NECO-ELECTRIC'!K63+'NECO-GAS'!K63</f>
        <v>453167.77</v>
      </c>
      <c r="L63" s="71">
        <f>'NECO-ELECTRIC'!L63+'NECO-GAS'!L63</f>
        <v>498528.96</v>
      </c>
      <c r="M63" s="71">
        <f>'NECO-ELECTRIC'!M63+'NECO-GAS'!M63</f>
        <v>419299.89</v>
      </c>
      <c r="N63" s="72">
        <f>'NECO-ELECTRIC'!N63+'NECO-GAS'!N63</f>
        <v>313368.07</v>
      </c>
      <c r="O63" s="70">
        <f>'NECO-ELECTRIC'!O63+'NECO-GAS'!O63</f>
        <v>325527.66000000003</v>
      </c>
      <c r="P63" s="71">
        <f>'NECO-ELECTRIC'!P63+'NECO-GAS'!P63</f>
        <v>424516</v>
      </c>
      <c r="Q63" s="71">
        <f>'NECO-ELECTRIC'!Q63+'NECO-GAS'!Q63</f>
        <v>613915</v>
      </c>
      <c r="R63" s="71">
        <f>'NECO-ELECTRIC'!R63+'NECO-GAS'!R63</f>
        <v>817325</v>
      </c>
      <c r="S63" s="71">
        <f>'NECO-ELECTRIC'!S63+'NECO-GAS'!S63</f>
        <v>1030524</v>
      </c>
      <c r="T63" s="71">
        <f>'NECO-ELECTRIC'!T63+'NECO-GAS'!T63</f>
        <v>1349260</v>
      </c>
      <c r="U63" s="46"/>
      <c r="V63" s="211">
        <f t="shared" si="43"/>
        <v>0.38652151523915385</v>
      </c>
      <c r="W63" s="211">
        <f t="shared" si="43"/>
        <v>0.52651432064582249</v>
      </c>
      <c r="X63" s="211">
        <f t="shared" si="43"/>
        <v>0.65400205507226172</v>
      </c>
      <c r="Y63" s="211">
        <f t="shared" si="43"/>
        <v>1.7160618792552853</v>
      </c>
      <c r="Z63" s="211">
        <f t="shared" si="43"/>
        <v>1.8148098213460919</v>
      </c>
      <c r="AA63" s="244"/>
      <c r="AB63" s="245"/>
      <c r="AC63" s="47">
        <f t="shared" si="44"/>
        <v>90747.560000000056</v>
      </c>
      <c r="AD63" s="74">
        <f t="shared" si="44"/>
        <v>146421</v>
      </c>
      <c r="AE63" s="75">
        <f t="shared" si="44"/>
        <v>242745.57</v>
      </c>
      <c r="AF63" s="75">
        <f t="shared" si="44"/>
        <v>516402.18</v>
      </c>
      <c r="AG63" s="75">
        <f t="shared" si="44"/>
        <v>664416.14</v>
      </c>
      <c r="AH63" s="48"/>
      <c r="AI63" s="49"/>
    </row>
    <row r="64" spans="1:35" s="154" customFormat="1" x14ac:dyDescent="0.25">
      <c r="A64" s="177"/>
      <c r="B64" s="43" t="s">
        <v>35</v>
      </c>
      <c r="C64" s="168">
        <f>SUM(C59:C63)</f>
        <v>32299272.899999999</v>
      </c>
      <c r="D64" s="169">
        <f t="shared" ref="D64:AE64" si="45">SUM(D59:D63)</f>
        <v>34906111.050000004</v>
      </c>
      <c r="E64" s="169">
        <f t="shared" si="45"/>
        <v>36339103.260000005</v>
      </c>
      <c r="F64" s="169">
        <f t="shared" si="45"/>
        <v>38274361.760000005</v>
      </c>
      <c r="G64" s="169">
        <f t="shared" si="45"/>
        <v>39115997.690000005</v>
      </c>
      <c r="H64" s="169">
        <f t="shared" si="45"/>
        <v>39211591.260000005</v>
      </c>
      <c r="I64" s="169">
        <f t="shared" si="45"/>
        <v>39238478.610000007</v>
      </c>
      <c r="J64" s="169">
        <f t="shared" si="45"/>
        <v>39517855.479999997</v>
      </c>
      <c r="K64" s="169">
        <f t="shared" si="45"/>
        <v>42910526.170000002</v>
      </c>
      <c r="L64" s="169">
        <f t="shared" si="45"/>
        <v>44641369.680000007</v>
      </c>
      <c r="M64" s="169">
        <f t="shared" si="45"/>
        <v>46815225.550000012</v>
      </c>
      <c r="N64" s="170">
        <f t="shared" si="45"/>
        <v>46761688.289999999</v>
      </c>
      <c r="O64" s="168">
        <f t="shared" si="45"/>
        <v>50499400.539999999</v>
      </c>
      <c r="P64" s="169">
        <f t="shared" ref="P64:R64" si="46">SUM(P59:P63)</f>
        <v>59013599</v>
      </c>
      <c r="Q64" s="169">
        <f t="shared" si="46"/>
        <v>67040783</v>
      </c>
      <c r="R64" s="169">
        <f t="shared" si="46"/>
        <v>71817088</v>
      </c>
      <c r="S64" s="169">
        <f t="shared" ref="S64:T64" si="47">SUM(S59:S63)</f>
        <v>77354506</v>
      </c>
      <c r="T64" s="169">
        <f t="shared" si="47"/>
        <v>80183388</v>
      </c>
      <c r="U64" s="170"/>
      <c r="V64" s="246">
        <f t="shared" si="43"/>
        <v>0.56348412846160389</v>
      </c>
      <c r="W64" s="247">
        <f t="shared" si="43"/>
        <v>0.69063803514141375</v>
      </c>
      <c r="X64" s="248">
        <f t="shared" si="43"/>
        <v>0.8448661905698327</v>
      </c>
      <c r="Y64" s="248">
        <f t="shared" si="43"/>
        <v>0.87637584789343304</v>
      </c>
      <c r="Z64" s="248">
        <f t="shared" si="43"/>
        <v>0.97756699478933806</v>
      </c>
      <c r="AA64" s="248"/>
      <c r="AB64" s="249"/>
      <c r="AC64" s="50">
        <f t="shared" si="33"/>
        <v>18200127.639999997</v>
      </c>
      <c r="AD64" s="171">
        <f t="shared" si="45"/>
        <v>24107487.949999999</v>
      </c>
      <c r="AE64" s="172">
        <f t="shared" si="45"/>
        <v>30701679.740000002</v>
      </c>
      <c r="AF64" s="172">
        <f t="shared" ref="AF64:AG64" si="48">SUM(AF59:AF63)</f>
        <v>33542726.239999998</v>
      </c>
      <c r="AG64" s="172">
        <f t="shared" si="48"/>
        <v>38238508.309999995</v>
      </c>
      <c r="AH64" s="172"/>
      <c r="AI64" s="173"/>
    </row>
    <row r="65" spans="1:35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</row>
    <row r="66" spans="1:35" s="42" customFormat="1" x14ac:dyDescent="0.25">
      <c r="A66" s="176"/>
      <c r="B66" s="43" t="s">
        <v>30</v>
      </c>
      <c r="C66" s="70">
        <f>'NECO-ELECTRIC'!C66+'NECO-GAS'!C66</f>
        <v>40960190.479999997</v>
      </c>
      <c r="D66" s="71">
        <f>'NECO-ELECTRIC'!D66+'NECO-GAS'!D66</f>
        <v>44031435.280000001</v>
      </c>
      <c r="E66" s="71">
        <f>'NECO-ELECTRIC'!E66+'NECO-GAS'!E66</f>
        <v>41082187.869999997</v>
      </c>
      <c r="F66" s="71">
        <f>'NECO-ELECTRIC'!F66+'NECO-GAS'!F66</f>
        <v>38210690.510000005</v>
      </c>
      <c r="G66" s="71">
        <f>'NECO-ELECTRIC'!G66+'NECO-GAS'!G66</f>
        <v>38215015.579999998</v>
      </c>
      <c r="H66" s="71">
        <f>'NECO-ELECTRIC'!H66+'NECO-GAS'!H66</f>
        <v>39454163.950000003</v>
      </c>
      <c r="I66" s="71">
        <f>'NECO-ELECTRIC'!I66+'NECO-GAS'!I66</f>
        <v>41129766.850000001</v>
      </c>
      <c r="J66" s="71">
        <f>'NECO-ELECTRIC'!J66+'NECO-GAS'!J66</f>
        <v>40680945.379999995</v>
      </c>
      <c r="K66" s="71">
        <f>'NECO-ELECTRIC'!K66+'NECO-GAS'!K66</f>
        <v>42598523.960000001</v>
      </c>
      <c r="L66" s="71">
        <f>'NECO-ELECTRIC'!L66+'NECO-GAS'!L66</f>
        <v>43571011.670000002</v>
      </c>
      <c r="M66" s="71">
        <f>'NECO-ELECTRIC'!M66+'NECO-GAS'!M66</f>
        <v>48722746.700000003</v>
      </c>
      <c r="N66" s="72">
        <f>'NECO-ELECTRIC'!N66+'NECO-GAS'!N66</f>
        <v>56428699.260000005</v>
      </c>
      <c r="O66" s="70">
        <f>'NECO-ELECTRIC'!O66+'NECO-GAS'!O66</f>
        <v>61829115.840000004</v>
      </c>
      <c r="P66" s="71">
        <f>'NECO-ELECTRIC'!P66+'NECO-GAS'!P66</f>
        <v>68257616</v>
      </c>
      <c r="Q66" s="71">
        <f>'NECO-ELECTRIC'!Q66+'NECO-GAS'!Q66</f>
        <v>70992619</v>
      </c>
      <c r="R66" s="71">
        <f>'NECO-ELECTRIC'!R66+'NECO-GAS'!R66</f>
        <v>72498514</v>
      </c>
      <c r="S66" s="71">
        <f>'NECO-ELECTRIC'!S66+'NECO-GAS'!S66</f>
        <v>70655354</v>
      </c>
      <c r="T66" s="71">
        <f>'NECO-ELECTRIC'!T66+'NECO-GAS'!T66</f>
        <v>72078227</v>
      </c>
      <c r="U66" s="46"/>
      <c r="V66" s="211">
        <f t="shared" ref="V66:Z71" si="49">IF(ISERROR((O66-C66)/C66)=TRUE,0,(O66-C66)/C66)</f>
        <v>0.5094928787059686</v>
      </c>
      <c r="W66" s="211">
        <f t="shared" si="49"/>
        <v>0.55020193109635096</v>
      </c>
      <c r="X66" s="211">
        <f t="shared" si="49"/>
        <v>0.72806324786421373</v>
      </c>
      <c r="Y66" s="211">
        <f t="shared" si="49"/>
        <v>0.89733587727305353</v>
      </c>
      <c r="Z66" s="211">
        <f t="shared" si="49"/>
        <v>0.84888983891917602</v>
      </c>
      <c r="AA66" s="244"/>
      <c r="AB66" s="245"/>
      <c r="AC66" s="47">
        <f t="shared" ref="AC66:AG70" si="50">O66-C66</f>
        <v>20868925.360000007</v>
      </c>
      <c r="AD66" s="74">
        <f t="shared" si="50"/>
        <v>24226180.719999999</v>
      </c>
      <c r="AE66" s="75">
        <f t="shared" si="50"/>
        <v>29910431.130000003</v>
      </c>
      <c r="AF66" s="75">
        <f t="shared" si="50"/>
        <v>34287823.489999995</v>
      </c>
      <c r="AG66" s="75">
        <f t="shared" si="50"/>
        <v>32440338.420000002</v>
      </c>
      <c r="AH66" s="48"/>
      <c r="AI66" s="49"/>
    </row>
    <row r="67" spans="1:35" s="42" customFormat="1" x14ac:dyDescent="0.25">
      <c r="A67" s="176"/>
      <c r="B67" s="43" t="s">
        <v>31</v>
      </c>
      <c r="C67" s="70">
        <f>'NECO-ELECTRIC'!C67+'NECO-GAS'!C67</f>
        <v>17855607.710000001</v>
      </c>
      <c r="D67" s="71">
        <f>'NECO-ELECTRIC'!D67+'NECO-GAS'!D67</f>
        <v>18922347.100000001</v>
      </c>
      <c r="E67" s="71">
        <f>'NECO-ELECTRIC'!E67+'NECO-GAS'!E67</f>
        <v>17738021.289999999</v>
      </c>
      <c r="F67" s="71">
        <f>'NECO-ELECTRIC'!F67+'NECO-GAS'!F67</f>
        <v>16118641.450000001</v>
      </c>
      <c r="G67" s="71">
        <f>'NECO-ELECTRIC'!G67+'NECO-GAS'!G67</f>
        <v>15547777.289999999</v>
      </c>
      <c r="H67" s="71">
        <f>'NECO-ELECTRIC'!H67+'NECO-GAS'!H67</f>
        <v>15665403.049999999</v>
      </c>
      <c r="I67" s="71">
        <f>'NECO-ELECTRIC'!I67+'NECO-GAS'!I67</f>
        <v>16161619.779999999</v>
      </c>
      <c r="J67" s="71">
        <f>'NECO-ELECTRIC'!J67+'NECO-GAS'!J67</f>
        <v>16420844.92</v>
      </c>
      <c r="K67" s="71">
        <f>'NECO-ELECTRIC'!K67+'NECO-GAS'!K67</f>
        <v>17154879.420000002</v>
      </c>
      <c r="L67" s="71">
        <f>'NECO-ELECTRIC'!L67+'NECO-GAS'!L67</f>
        <v>17675094.329999998</v>
      </c>
      <c r="M67" s="71">
        <f>'NECO-ELECTRIC'!M67+'NECO-GAS'!M67</f>
        <v>19179014.109999999</v>
      </c>
      <c r="N67" s="72">
        <f>'NECO-ELECTRIC'!N67+'NECO-GAS'!N67</f>
        <v>18832222.27</v>
      </c>
      <c r="O67" s="70">
        <f>'NECO-ELECTRIC'!O67+'NECO-GAS'!O67</f>
        <v>19488241.280000001</v>
      </c>
      <c r="P67" s="71">
        <f>'NECO-ELECTRIC'!P67+'NECO-GAS'!P67</f>
        <v>20115122</v>
      </c>
      <c r="Q67" s="71">
        <f>'NECO-ELECTRIC'!Q67+'NECO-GAS'!Q67</f>
        <v>20148992</v>
      </c>
      <c r="R67" s="71">
        <f>'NECO-ELECTRIC'!R67+'NECO-GAS'!R67</f>
        <v>20483611</v>
      </c>
      <c r="S67" s="71">
        <f>'NECO-ELECTRIC'!S67+'NECO-GAS'!S67</f>
        <v>21170483</v>
      </c>
      <c r="T67" s="71">
        <f>'NECO-ELECTRIC'!T67+'NECO-GAS'!T67</f>
        <v>21390368</v>
      </c>
      <c r="U67" s="46"/>
      <c r="V67" s="211">
        <f t="shared" si="49"/>
        <v>9.1435340455292752E-2</v>
      </c>
      <c r="W67" s="211">
        <f t="shared" si="49"/>
        <v>6.3035251055087047E-2</v>
      </c>
      <c r="X67" s="211">
        <f t="shared" si="49"/>
        <v>0.13592106304208867</v>
      </c>
      <c r="Y67" s="211">
        <f t="shared" si="49"/>
        <v>0.27080257126756785</v>
      </c>
      <c r="Z67" s="211">
        <f t="shared" si="49"/>
        <v>0.36164048436791063</v>
      </c>
      <c r="AA67" s="244"/>
      <c r="AB67" s="245"/>
      <c r="AC67" s="47">
        <f t="shared" si="44"/>
        <v>1632633.5700000003</v>
      </c>
      <c r="AD67" s="74">
        <f t="shared" si="50"/>
        <v>1192774.8999999985</v>
      </c>
      <c r="AE67" s="75">
        <f t="shared" si="50"/>
        <v>2410970.7100000009</v>
      </c>
      <c r="AF67" s="75">
        <f t="shared" si="50"/>
        <v>4364969.5499999989</v>
      </c>
      <c r="AG67" s="75">
        <f t="shared" si="50"/>
        <v>5622705.7100000009</v>
      </c>
      <c r="AH67" s="48"/>
      <c r="AI67" s="49"/>
    </row>
    <row r="68" spans="1:35" s="42" customFormat="1" x14ac:dyDescent="0.25">
      <c r="A68" s="176"/>
      <c r="B68" s="43" t="s">
        <v>32</v>
      </c>
      <c r="C68" s="70">
        <f>'NECO-ELECTRIC'!C68+'NECO-GAS'!C68</f>
        <v>4122016.24</v>
      </c>
      <c r="D68" s="71">
        <f>'NECO-ELECTRIC'!D68+'NECO-GAS'!D68</f>
        <v>4507335.12</v>
      </c>
      <c r="E68" s="71">
        <f>'NECO-ELECTRIC'!E68+'NECO-GAS'!E68</f>
        <v>4039654.9000000004</v>
      </c>
      <c r="F68" s="71">
        <f>'NECO-ELECTRIC'!F68+'NECO-GAS'!F68</f>
        <v>3269796.09</v>
      </c>
      <c r="G68" s="71">
        <f>'NECO-ELECTRIC'!G68+'NECO-GAS'!G68</f>
        <v>3525796.34</v>
      </c>
      <c r="H68" s="71">
        <f>'NECO-ELECTRIC'!H68+'NECO-GAS'!H68</f>
        <v>3414231.47</v>
      </c>
      <c r="I68" s="71">
        <f>'NECO-ELECTRIC'!I68+'NECO-GAS'!I68</f>
        <v>3797268.57</v>
      </c>
      <c r="J68" s="71">
        <f>'NECO-ELECTRIC'!J68+'NECO-GAS'!J68</f>
        <v>3645983.1399999997</v>
      </c>
      <c r="K68" s="71">
        <f>'NECO-ELECTRIC'!K68+'NECO-GAS'!K68</f>
        <v>3846213.2399999998</v>
      </c>
      <c r="L68" s="71">
        <f>'NECO-ELECTRIC'!L68+'NECO-GAS'!L68</f>
        <v>3819232.85</v>
      </c>
      <c r="M68" s="71">
        <f>'NECO-ELECTRIC'!M68+'NECO-GAS'!M68</f>
        <v>4391536.25</v>
      </c>
      <c r="N68" s="72">
        <f>'NECO-ELECTRIC'!N68+'NECO-GAS'!N68</f>
        <v>4900207.3600000003</v>
      </c>
      <c r="O68" s="70">
        <f>'NECO-ELECTRIC'!O68+'NECO-GAS'!O68</f>
        <v>6118710.96</v>
      </c>
      <c r="P68" s="71">
        <f>'NECO-ELECTRIC'!P68+'NECO-GAS'!P68</f>
        <v>8137203</v>
      </c>
      <c r="Q68" s="71">
        <f>'NECO-ELECTRIC'!Q68+'NECO-GAS'!Q68</f>
        <v>7692821</v>
      </c>
      <c r="R68" s="71">
        <f>'NECO-ELECTRIC'!R68+'NECO-GAS'!R68</f>
        <v>7310533</v>
      </c>
      <c r="S68" s="71">
        <f>'NECO-ELECTRIC'!S68+'NECO-GAS'!S68</f>
        <v>7072197</v>
      </c>
      <c r="T68" s="71">
        <f>'NECO-ELECTRIC'!T68+'NECO-GAS'!T68</f>
        <v>7224726</v>
      </c>
      <c r="U68" s="46"/>
      <c r="V68" s="211">
        <f t="shared" si="49"/>
        <v>0.48439758694400475</v>
      </c>
      <c r="W68" s="211">
        <f t="shared" si="49"/>
        <v>0.80532460608342782</v>
      </c>
      <c r="X68" s="211">
        <f t="shared" si="49"/>
        <v>0.90432628292085027</v>
      </c>
      <c r="Y68" s="211">
        <f t="shared" si="49"/>
        <v>1.2357764211529167</v>
      </c>
      <c r="Z68" s="211">
        <f t="shared" si="49"/>
        <v>1.0058438769608571</v>
      </c>
      <c r="AA68" s="244"/>
      <c r="AB68" s="245"/>
      <c r="AC68" s="47">
        <f t="shared" si="44"/>
        <v>1996694.7199999997</v>
      </c>
      <c r="AD68" s="74">
        <f t="shared" si="50"/>
        <v>3629867.88</v>
      </c>
      <c r="AE68" s="75">
        <f t="shared" si="50"/>
        <v>3653166.0999999996</v>
      </c>
      <c r="AF68" s="75">
        <f t="shared" si="50"/>
        <v>4040736.91</v>
      </c>
      <c r="AG68" s="75">
        <f t="shared" si="50"/>
        <v>3546400.66</v>
      </c>
      <c r="AH68" s="48"/>
      <c r="AI68" s="49"/>
    </row>
    <row r="69" spans="1:35" s="42" customFormat="1" x14ac:dyDescent="0.25">
      <c r="A69" s="176"/>
      <c r="B69" s="43" t="s">
        <v>33</v>
      </c>
      <c r="C69" s="70">
        <f>'NECO-ELECTRIC'!C69+'NECO-GAS'!C69</f>
        <v>4258816.33</v>
      </c>
      <c r="D69" s="71">
        <f>'NECO-ELECTRIC'!D69+'NECO-GAS'!D69</f>
        <v>4704389.32</v>
      </c>
      <c r="E69" s="71">
        <f>'NECO-ELECTRIC'!E69+'NECO-GAS'!E69</f>
        <v>3813677.91</v>
      </c>
      <c r="F69" s="71">
        <f>'NECO-ELECTRIC'!F69+'NECO-GAS'!F69</f>
        <v>3122824.25</v>
      </c>
      <c r="G69" s="71">
        <f>'NECO-ELECTRIC'!G69+'NECO-GAS'!G69</f>
        <v>3706708.83</v>
      </c>
      <c r="H69" s="71">
        <f>'NECO-ELECTRIC'!H69+'NECO-GAS'!H69</f>
        <v>3226573.92</v>
      </c>
      <c r="I69" s="71">
        <f>'NECO-ELECTRIC'!I69+'NECO-GAS'!I69</f>
        <v>3662217.8</v>
      </c>
      <c r="J69" s="71">
        <f>'NECO-ELECTRIC'!J69+'NECO-GAS'!J69</f>
        <v>3338294.4800000004</v>
      </c>
      <c r="K69" s="71">
        <f>'NECO-ELECTRIC'!K69+'NECO-GAS'!K69</f>
        <v>3925640.06</v>
      </c>
      <c r="L69" s="71">
        <f>'NECO-ELECTRIC'!L69+'NECO-GAS'!L69</f>
        <v>3929128.38</v>
      </c>
      <c r="M69" s="71">
        <f>'NECO-ELECTRIC'!M69+'NECO-GAS'!M69</f>
        <v>3863599.55</v>
      </c>
      <c r="N69" s="72">
        <f>'NECO-ELECTRIC'!N69+'NECO-GAS'!N69</f>
        <v>4243660.88</v>
      </c>
      <c r="O69" s="70">
        <f>'NECO-ELECTRIC'!O69+'NECO-GAS'!O69</f>
        <v>5315136.04</v>
      </c>
      <c r="P69" s="71">
        <f>'NECO-ELECTRIC'!P69+'NECO-GAS'!P69</f>
        <v>8139673</v>
      </c>
      <c r="Q69" s="71">
        <f>'NECO-ELECTRIC'!Q69+'NECO-GAS'!Q69</f>
        <v>7107954</v>
      </c>
      <c r="R69" s="71">
        <f>'NECO-ELECTRIC'!R69+'NECO-GAS'!R69</f>
        <v>6805290</v>
      </c>
      <c r="S69" s="71">
        <f>'NECO-ELECTRIC'!S69+'NECO-GAS'!S69</f>
        <v>6434669</v>
      </c>
      <c r="T69" s="71">
        <f>'NECO-ELECTRIC'!T69+'NECO-GAS'!T69</f>
        <v>6261351</v>
      </c>
      <c r="U69" s="46"/>
      <c r="V69" s="211">
        <f t="shared" si="49"/>
        <v>0.24803129042195626</v>
      </c>
      <c r="W69" s="211">
        <f t="shared" si="49"/>
        <v>0.73022946153614676</v>
      </c>
      <c r="X69" s="211">
        <f t="shared" si="49"/>
        <v>0.86380553569087315</v>
      </c>
      <c r="Y69" s="211">
        <f t="shared" si="49"/>
        <v>1.1792100532074452</v>
      </c>
      <c r="Z69" s="211">
        <f t="shared" si="49"/>
        <v>0.73595210606277917</v>
      </c>
      <c r="AA69" s="244"/>
      <c r="AB69" s="245"/>
      <c r="AC69" s="47">
        <f t="shared" si="44"/>
        <v>1056319.71</v>
      </c>
      <c r="AD69" s="74">
        <f t="shared" si="50"/>
        <v>3435283.6799999997</v>
      </c>
      <c r="AE69" s="75">
        <f t="shared" si="50"/>
        <v>3294276.09</v>
      </c>
      <c r="AF69" s="75">
        <f t="shared" si="50"/>
        <v>3682465.75</v>
      </c>
      <c r="AG69" s="75">
        <f t="shared" si="50"/>
        <v>2727960.17</v>
      </c>
      <c r="AH69" s="48"/>
      <c r="AI69" s="49"/>
    </row>
    <row r="70" spans="1:35" s="42" customFormat="1" x14ac:dyDescent="0.25">
      <c r="A70" s="176"/>
      <c r="B70" s="43" t="s">
        <v>34</v>
      </c>
      <c r="C70" s="70">
        <f>'NECO-ELECTRIC'!C70+'NECO-GAS'!C70</f>
        <v>2884958.67</v>
      </c>
      <c r="D70" s="71">
        <f>'NECO-ELECTRIC'!D70+'NECO-GAS'!D70</f>
        <v>3572143.64</v>
      </c>
      <c r="E70" s="71">
        <f>'NECO-ELECTRIC'!E70+'NECO-GAS'!E70</f>
        <v>2890150.3200000003</v>
      </c>
      <c r="F70" s="71">
        <f>'NECO-ELECTRIC'!F70+'NECO-GAS'!F70</f>
        <v>2030617.0699999998</v>
      </c>
      <c r="G70" s="71">
        <f>'NECO-ELECTRIC'!G70+'NECO-GAS'!G70</f>
        <v>2738453.4800000004</v>
      </c>
      <c r="H70" s="71">
        <f>'NECO-ELECTRIC'!H70+'NECO-GAS'!H70</f>
        <v>1914213.2599999998</v>
      </c>
      <c r="I70" s="71">
        <f>'NECO-ELECTRIC'!I70+'NECO-GAS'!I70</f>
        <v>3211835.63</v>
      </c>
      <c r="J70" s="71">
        <f>'NECO-ELECTRIC'!J70+'NECO-GAS'!J70</f>
        <v>1766872.77</v>
      </c>
      <c r="K70" s="71">
        <f>'NECO-ELECTRIC'!K70+'NECO-GAS'!K70</f>
        <v>2415672.5499999998</v>
      </c>
      <c r="L70" s="71">
        <f>'NECO-ELECTRIC'!L70+'NECO-GAS'!L70</f>
        <v>3301032.81</v>
      </c>
      <c r="M70" s="71">
        <f>'NECO-ELECTRIC'!M70+'NECO-GAS'!M70</f>
        <v>3713206.44</v>
      </c>
      <c r="N70" s="72">
        <f>'NECO-ELECTRIC'!N70+'NECO-GAS'!N70</f>
        <v>2835011.9</v>
      </c>
      <c r="O70" s="70">
        <f>'NECO-ELECTRIC'!O70+'NECO-GAS'!O70</f>
        <v>4321756.42</v>
      </c>
      <c r="P70" s="71">
        <f>'NECO-ELECTRIC'!P70+'NECO-GAS'!P70</f>
        <v>4717085</v>
      </c>
      <c r="Q70" s="71">
        <f>'NECO-ELECTRIC'!Q70+'NECO-GAS'!Q70</f>
        <v>3788179</v>
      </c>
      <c r="R70" s="71">
        <f>'NECO-ELECTRIC'!R70+'NECO-GAS'!R70</f>
        <v>4021665</v>
      </c>
      <c r="S70" s="71">
        <f>'NECO-ELECTRIC'!S70+'NECO-GAS'!S70</f>
        <v>5687505</v>
      </c>
      <c r="T70" s="71">
        <f>'NECO-ELECTRIC'!T70+'NECO-GAS'!T70</f>
        <v>5692187</v>
      </c>
      <c r="U70" s="46"/>
      <c r="V70" s="211">
        <f t="shared" si="49"/>
        <v>0.49803061823412537</v>
      </c>
      <c r="W70" s="211">
        <f t="shared" si="49"/>
        <v>0.32051940666081385</v>
      </c>
      <c r="X70" s="211">
        <f t="shared" si="49"/>
        <v>0.31072040571232279</v>
      </c>
      <c r="Y70" s="211">
        <f t="shared" si="49"/>
        <v>0.98051373615213444</v>
      </c>
      <c r="Z70" s="211">
        <f t="shared" si="49"/>
        <v>1.0769040049568412</v>
      </c>
      <c r="AA70" s="244"/>
      <c r="AB70" s="245"/>
      <c r="AC70" s="47">
        <f t="shared" si="44"/>
        <v>1436797.75</v>
      </c>
      <c r="AD70" s="74">
        <f t="shared" si="50"/>
        <v>1144941.3599999999</v>
      </c>
      <c r="AE70" s="75">
        <f t="shared" si="50"/>
        <v>898028.6799999997</v>
      </c>
      <c r="AF70" s="75">
        <f t="shared" si="50"/>
        <v>1991047.9300000002</v>
      </c>
      <c r="AG70" s="75">
        <f t="shared" si="50"/>
        <v>2949051.5199999996</v>
      </c>
      <c r="AH70" s="48"/>
      <c r="AI70" s="49"/>
    </row>
    <row r="71" spans="1:35" s="154" customFormat="1" ht="15.75" thickBot="1" x14ac:dyDescent="0.3">
      <c r="A71" s="177"/>
      <c r="B71" s="59" t="s">
        <v>35</v>
      </c>
      <c r="C71" s="148">
        <f t="shared" ref="C71:R71" si="51">SUM(C66:C70)</f>
        <v>70081589.430000007</v>
      </c>
      <c r="D71" s="149">
        <f t="shared" si="51"/>
        <v>75737650.459999993</v>
      </c>
      <c r="E71" s="149">
        <f t="shared" si="51"/>
        <v>69563692.289999992</v>
      </c>
      <c r="F71" s="149">
        <f t="shared" si="51"/>
        <v>62752569.370000012</v>
      </c>
      <c r="G71" s="149">
        <f t="shared" si="51"/>
        <v>63733751.519999996</v>
      </c>
      <c r="H71" s="149">
        <f t="shared" si="51"/>
        <v>63674585.649999999</v>
      </c>
      <c r="I71" s="149">
        <f t="shared" si="51"/>
        <v>67962708.629999995</v>
      </c>
      <c r="J71" s="149">
        <f t="shared" si="51"/>
        <v>65852940.690000005</v>
      </c>
      <c r="K71" s="149">
        <f t="shared" si="51"/>
        <v>69940929.230000004</v>
      </c>
      <c r="L71" s="149">
        <f t="shared" si="51"/>
        <v>72295500.040000007</v>
      </c>
      <c r="M71" s="149">
        <f t="shared" si="51"/>
        <v>79870103.049999997</v>
      </c>
      <c r="N71" s="150">
        <f t="shared" si="51"/>
        <v>87239801.670000002</v>
      </c>
      <c r="O71" s="148">
        <f t="shared" si="51"/>
        <v>97072960.540000007</v>
      </c>
      <c r="P71" s="149">
        <f t="shared" si="51"/>
        <v>109366699</v>
      </c>
      <c r="Q71" s="149">
        <f t="shared" si="51"/>
        <v>109730565</v>
      </c>
      <c r="R71" s="149">
        <f t="shared" si="51"/>
        <v>111119613</v>
      </c>
      <c r="S71" s="149">
        <f t="shared" ref="S71:T71" si="52">SUM(S66:S70)</f>
        <v>111020208</v>
      </c>
      <c r="T71" s="149">
        <f t="shared" si="52"/>
        <v>112646859</v>
      </c>
      <c r="U71" s="150"/>
      <c r="V71" s="212">
        <f t="shared" si="49"/>
        <v>0.3851421083558606</v>
      </c>
      <c r="W71" s="216">
        <f t="shared" si="49"/>
        <v>0.44402022423128662</v>
      </c>
      <c r="X71" s="217">
        <f t="shared" si="49"/>
        <v>0.57741145398882354</v>
      </c>
      <c r="Y71" s="217">
        <f t="shared" si="49"/>
        <v>0.77075798035964915</v>
      </c>
      <c r="Z71" s="217">
        <f t="shared" si="49"/>
        <v>0.74193744055943822</v>
      </c>
      <c r="AA71" s="217"/>
      <c r="AB71" s="218"/>
      <c r="AC71" s="40">
        <f t="shared" ref="AC71:AE71" si="53">SUM(AC66:AC70)</f>
        <v>26991371.110000007</v>
      </c>
      <c r="AD71" s="151">
        <f t="shared" si="53"/>
        <v>33629048.539999999</v>
      </c>
      <c r="AE71" s="152">
        <f t="shared" si="53"/>
        <v>40166872.710000001</v>
      </c>
      <c r="AF71" s="152">
        <f t="shared" ref="AF71:AG71" si="54">SUM(AF66:AF70)</f>
        <v>48367043.629999988</v>
      </c>
      <c r="AG71" s="152">
        <f t="shared" si="54"/>
        <v>47286456.480000004</v>
      </c>
      <c r="AH71" s="152"/>
      <c r="AI71" s="153"/>
    </row>
    <row r="72" spans="1:35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</row>
    <row r="73" spans="1:35" s="68" customFormat="1" x14ac:dyDescent="0.25">
      <c r="A73" s="176"/>
      <c r="B73" s="69" t="s">
        <v>30</v>
      </c>
      <c r="C73" s="70">
        <f>'NECO-ELECTRIC'!C73+'NECO-GAS'!C73</f>
        <v>249961812.75</v>
      </c>
      <c r="D73" s="71">
        <f>'NECO-ELECTRIC'!D73+'NECO-GAS'!D73</f>
        <v>203392855.91</v>
      </c>
      <c r="E73" s="71">
        <f>'NECO-ELECTRIC'!E73+'NECO-GAS'!E73</f>
        <v>197891014.90000001</v>
      </c>
      <c r="F73" s="71">
        <f>'NECO-ELECTRIC'!F73+'NECO-GAS'!F73</f>
        <v>198297492.71000001</v>
      </c>
      <c r="G73" s="71">
        <f>'NECO-ELECTRIC'!G73+'NECO-GAS'!G73</f>
        <v>274460888.04000002</v>
      </c>
      <c r="H73" s="71">
        <f>'NECO-ELECTRIC'!H73+'NECO-GAS'!H73</f>
        <v>347737187.77999997</v>
      </c>
      <c r="I73" s="71">
        <f>'NECO-ELECTRIC'!I73+'NECO-GAS'!I73</f>
        <v>265643408.88</v>
      </c>
      <c r="J73" s="71">
        <f>'NECO-ELECTRIC'!J73+'NECO-GAS'!J73</f>
        <v>190963110.77000001</v>
      </c>
      <c r="K73" s="71">
        <f>'NECO-ELECTRIC'!K73+'NECO-GAS'!K73</f>
        <v>188402629.69999999</v>
      </c>
      <c r="L73" s="71">
        <f>'NECO-ELECTRIC'!L73+'NECO-GAS'!L73</f>
        <v>243580134.53999999</v>
      </c>
      <c r="M73" s="71">
        <f>'NECO-ELECTRIC'!M73+'NECO-GAS'!M73</f>
        <v>295302002.44</v>
      </c>
      <c r="N73" s="72">
        <f>'NECO-ELECTRIC'!N73+'NECO-GAS'!N73</f>
        <v>233881938.94</v>
      </c>
      <c r="O73" s="70">
        <f>'NECO-ELECTRIC'!O73+'NECO-GAS'!O73</f>
        <v>227358422.96000001</v>
      </c>
      <c r="P73" s="71">
        <f>'NECO-ELECTRIC'!P73+'NECO-GAS'!P73</f>
        <v>225209232.31</v>
      </c>
      <c r="Q73" s="71">
        <f>'NECO-ELECTRIC'!Q73+'NECO-GAS'!Q73</f>
        <v>216577895.28999999</v>
      </c>
      <c r="R73" s="71">
        <f>'NECO-ELECTRIC'!R73+'NECO-GAS'!R73</f>
        <v>216665986.09</v>
      </c>
      <c r="S73" s="71">
        <f>'NECO-ELECTRIC'!S73+'NECO-GAS'!S73</f>
        <v>320432714.91000003</v>
      </c>
      <c r="T73" s="186" t="s">
        <v>146</v>
      </c>
      <c r="U73" s="96"/>
      <c r="V73" s="242">
        <f>IF(ISERROR((O73-C73)/C73)=TRUE,0,(O73-C73)/C73)</f>
        <v>-9.0427371850622773E-2</v>
      </c>
      <c r="W73" s="243">
        <f t="shared" ref="W73:Z78" si="55">IF(ISERROR((P73-D73)/D73)=TRUE,0,(P73-D73)/D73)</f>
        <v>0.10726225511899794</v>
      </c>
      <c r="X73" s="243">
        <f t="shared" si="55"/>
        <v>9.4430160962300391E-2</v>
      </c>
      <c r="Y73" s="243">
        <f t="shared" si="55"/>
        <v>9.263099159232932E-2</v>
      </c>
      <c r="Z73" s="243">
        <f t="shared" si="55"/>
        <v>0.16749864506486642</v>
      </c>
      <c r="AA73" s="244"/>
      <c r="AB73" s="245"/>
      <c r="AC73" s="97">
        <f t="shared" ref="AC73:AG77" si="56">O73-C73</f>
        <v>-22603389.789999992</v>
      </c>
      <c r="AD73" s="119">
        <f t="shared" si="56"/>
        <v>21816376.400000006</v>
      </c>
      <c r="AE73" s="119">
        <f t="shared" si="56"/>
        <v>18686880.389999986</v>
      </c>
      <c r="AF73" s="119">
        <f t="shared" si="56"/>
        <v>18368493.379999995</v>
      </c>
      <c r="AG73" s="119">
        <f t="shared" si="56"/>
        <v>45971826.870000005</v>
      </c>
      <c r="AH73" s="98"/>
      <c r="AI73" s="99"/>
    </row>
    <row r="74" spans="1:35" s="68" customFormat="1" x14ac:dyDescent="0.25">
      <c r="A74" s="176"/>
      <c r="B74" s="69" t="s">
        <v>31</v>
      </c>
      <c r="C74" s="70">
        <f>'NECO-ELECTRIC'!C74+'NECO-GAS'!C74</f>
        <v>21123700.670000002</v>
      </c>
      <c r="D74" s="71">
        <f>'NECO-ELECTRIC'!D74+'NECO-GAS'!D74</f>
        <v>17515416.460000001</v>
      </c>
      <c r="E74" s="71">
        <f>'NECO-ELECTRIC'!E74+'NECO-GAS'!E74</f>
        <v>16579999.870000001</v>
      </c>
      <c r="F74" s="71">
        <f>'NECO-ELECTRIC'!F74+'NECO-GAS'!F74</f>
        <v>15916175.57</v>
      </c>
      <c r="G74" s="71">
        <f>'NECO-ELECTRIC'!G74+'NECO-GAS'!G74</f>
        <v>20630919.329999998</v>
      </c>
      <c r="H74" s="71">
        <f>'NECO-ELECTRIC'!H74+'NECO-GAS'!H74</f>
        <v>25810602.879999999</v>
      </c>
      <c r="I74" s="71">
        <f>'NECO-ELECTRIC'!I74+'NECO-GAS'!I74</f>
        <v>19257597.420000002</v>
      </c>
      <c r="J74" s="71">
        <f>'NECO-ELECTRIC'!J74+'NECO-GAS'!J74</f>
        <v>14392616.970000001</v>
      </c>
      <c r="K74" s="71">
        <f>'NECO-ELECTRIC'!K74+'NECO-GAS'!K74</f>
        <v>14737827.75</v>
      </c>
      <c r="L74" s="71">
        <f>'NECO-ELECTRIC'!L74+'NECO-GAS'!L74</f>
        <v>19441313.170000002</v>
      </c>
      <c r="M74" s="71">
        <f>'NECO-ELECTRIC'!M74+'NECO-GAS'!M74</f>
        <v>22165434.719999999</v>
      </c>
      <c r="N74" s="72">
        <f>'NECO-ELECTRIC'!N74+'NECO-GAS'!N74</f>
        <v>18324611.780000001</v>
      </c>
      <c r="O74" s="70">
        <f>'NECO-ELECTRIC'!O74+'NECO-GAS'!O74</f>
        <v>18784730.109999999</v>
      </c>
      <c r="P74" s="71">
        <f>'NECO-ELECTRIC'!P74+'NECO-GAS'!P74</f>
        <v>18677704.52</v>
      </c>
      <c r="Q74" s="71">
        <f>'NECO-ELECTRIC'!Q74+'NECO-GAS'!Q74</f>
        <v>17947648.579999998</v>
      </c>
      <c r="R74" s="71">
        <f>'NECO-ELECTRIC'!R74+'NECO-GAS'!R74</f>
        <v>16995828.870000001</v>
      </c>
      <c r="S74" s="71">
        <f>'NECO-ELECTRIC'!S74+'NECO-GAS'!S74</f>
        <v>23525027.809999999</v>
      </c>
      <c r="T74" s="186" t="s">
        <v>146</v>
      </c>
      <c r="U74" s="96"/>
      <c r="V74" s="242">
        <f t="shared" ref="V74:V78" si="57">IF(ISERROR((O74-C74)/C74)=TRUE,0,(O74-C74)/C74)</f>
        <v>-0.11072731035816188</v>
      </c>
      <c r="W74" s="243">
        <f t="shared" si="55"/>
        <v>6.6358003114246167E-2</v>
      </c>
      <c r="X74" s="243">
        <f t="shared" si="55"/>
        <v>8.248786011600838E-2</v>
      </c>
      <c r="Y74" s="243">
        <f t="shared" si="55"/>
        <v>6.7833713900154011E-2</v>
      </c>
      <c r="Z74" s="243">
        <f t="shared" si="55"/>
        <v>0.14028015105422842</v>
      </c>
      <c r="AA74" s="244"/>
      <c r="AB74" s="245"/>
      <c r="AC74" s="97">
        <f t="shared" si="44"/>
        <v>-2338970.5600000024</v>
      </c>
      <c r="AD74" s="119">
        <f t="shared" si="56"/>
        <v>1162288.0599999987</v>
      </c>
      <c r="AE74" s="119">
        <f t="shared" si="56"/>
        <v>1367648.7099999972</v>
      </c>
      <c r="AF74" s="119">
        <f t="shared" si="56"/>
        <v>1079653.3000000007</v>
      </c>
      <c r="AG74" s="119">
        <f t="shared" si="56"/>
        <v>2894108.4800000004</v>
      </c>
      <c r="AH74" s="98"/>
      <c r="AI74" s="99"/>
    </row>
    <row r="75" spans="1:35" s="68" customFormat="1" x14ac:dyDescent="0.25">
      <c r="A75" s="176"/>
      <c r="B75" s="69" t="s">
        <v>32</v>
      </c>
      <c r="C75" s="70">
        <f>'NECO-ELECTRIC'!C75+'NECO-GAS'!C75</f>
        <v>60501498.590000004</v>
      </c>
      <c r="D75" s="71">
        <f>'NECO-ELECTRIC'!D75+'NECO-GAS'!D75</f>
        <v>55363476.420000002</v>
      </c>
      <c r="E75" s="71">
        <f>'NECO-ELECTRIC'!E75+'NECO-GAS'!E75</f>
        <v>51663014.810000002</v>
      </c>
      <c r="F75" s="71">
        <f>'NECO-ELECTRIC'!F75+'NECO-GAS'!F75</f>
        <v>53571483.380000003</v>
      </c>
      <c r="G75" s="71">
        <f>'NECO-ELECTRIC'!G75+'NECO-GAS'!G75</f>
        <v>59013215.030000001</v>
      </c>
      <c r="H75" s="71">
        <f>'NECO-ELECTRIC'!H75+'NECO-GAS'!H75</f>
        <v>68525478.870000005</v>
      </c>
      <c r="I75" s="71">
        <f>'NECO-ELECTRIC'!I75+'NECO-GAS'!I75</f>
        <v>59909466.32</v>
      </c>
      <c r="J75" s="71">
        <f>'NECO-ELECTRIC'!J75+'NECO-GAS'!J75</f>
        <v>50776477.920000002</v>
      </c>
      <c r="K75" s="71">
        <f>'NECO-ELECTRIC'!K75+'NECO-GAS'!K75</f>
        <v>47100629.520000003</v>
      </c>
      <c r="L75" s="71">
        <f>'NECO-ELECTRIC'!L75+'NECO-GAS'!L75</f>
        <v>55982487.380000003</v>
      </c>
      <c r="M75" s="71">
        <f>'NECO-ELECTRIC'!M75+'NECO-GAS'!M75</f>
        <v>66125889.200000003</v>
      </c>
      <c r="N75" s="72">
        <f>'NECO-ELECTRIC'!N75+'NECO-GAS'!N75</f>
        <v>58120417.420000002</v>
      </c>
      <c r="O75" s="70">
        <f>'NECO-ELECTRIC'!O75+'NECO-GAS'!O75</f>
        <v>58910938.740000002</v>
      </c>
      <c r="P75" s="71">
        <f>'NECO-ELECTRIC'!P75+'NECO-GAS'!P75</f>
        <v>52729482.950000003</v>
      </c>
      <c r="Q75" s="71">
        <f>'NECO-ELECTRIC'!Q75+'NECO-GAS'!Q75</f>
        <v>49217751.380000003</v>
      </c>
      <c r="R75" s="71">
        <f>'NECO-ELECTRIC'!R75+'NECO-GAS'!R75</f>
        <v>49212129.219999999</v>
      </c>
      <c r="S75" s="71">
        <f>'NECO-ELECTRIC'!S75+'NECO-GAS'!S75</f>
        <v>59574220.299999997</v>
      </c>
      <c r="T75" s="186" t="s">
        <v>146</v>
      </c>
      <c r="U75" s="96"/>
      <c r="V75" s="242">
        <f t="shared" si="57"/>
        <v>-2.6289594259122986E-2</v>
      </c>
      <c r="W75" s="243">
        <f t="shared" si="55"/>
        <v>-4.7576374178852528E-2</v>
      </c>
      <c r="X75" s="243">
        <f t="shared" si="55"/>
        <v>-4.7331024699059747E-2</v>
      </c>
      <c r="Y75" s="243">
        <f t="shared" si="55"/>
        <v>-8.1374527732929913E-2</v>
      </c>
      <c r="Z75" s="243">
        <f t="shared" si="55"/>
        <v>9.5064346132438769E-3</v>
      </c>
      <c r="AA75" s="244"/>
      <c r="AB75" s="245"/>
      <c r="AC75" s="97">
        <f t="shared" ref="AC75:AC84" si="58">O75-C75</f>
        <v>-1590559.8500000015</v>
      </c>
      <c r="AD75" s="119">
        <f t="shared" si="56"/>
        <v>-2633993.4699999988</v>
      </c>
      <c r="AE75" s="119">
        <f t="shared" si="56"/>
        <v>-2445263.4299999997</v>
      </c>
      <c r="AF75" s="119">
        <f t="shared" si="56"/>
        <v>-4359354.1600000039</v>
      </c>
      <c r="AG75" s="119">
        <f t="shared" si="56"/>
        <v>561005.26999999583</v>
      </c>
      <c r="AH75" s="98"/>
      <c r="AI75" s="99"/>
    </row>
    <row r="76" spans="1:35" s="68" customFormat="1" x14ac:dyDescent="0.25">
      <c r="A76" s="176"/>
      <c r="B76" s="69" t="s">
        <v>33</v>
      </c>
      <c r="C76" s="70">
        <f>'NECO-ELECTRIC'!C76+'NECO-GAS'!C76</f>
        <v>110226359.52</v>
      </c>
      <c r="D76" s="71">
        <f>'NECO-ELECTRIC'!D76+'NECO-GAS'!D76</f>
        <v>101222717.43000001</v>
      </c>
      <c r="E76" s="71">
        <f>'NECO-ELECTRIC'!E76+'NECO-GAS'!E76</f>
        <v>103118895.39</v>
      </c>
      <c r="F76" s="71">
        <f>'NECO-ELECTRIC'!F76+'NECO-GAS'!F76</f>
        <v>101813243.01000001</v>
      </c>
      <c r="G76" s="71">
        <f>'NECO-ELECTRIC'!G76+'NECO-GAS'!G76</f>
        <v>116763891.66</v>
      </c>
      <c r="H76" s="71">
        <f>'NECO-ELECTRIC'!H76+'NECO-GAS'!H76</f>
        <v>133762814.67</v>
      </c>
      <c r="I76" s="71">
        <f>'NECO-ELECTRIC'!I76+'NECO-GAS'!I76</f>
        <v>116851191.54000001</v>
      </c>
      <c r="J76" s="71">
        <f>'NECO-ELECTRIC'!J76+'NECO-GAS'!J76</f>
        <v>101498867.65000001</v>
      </c>
      <c r="K76" s="71">
        <f>'NECO-ELECTRIC'!K76+'NECO-GAS'!K76</f>
        <v>94754522.340000004</v>
      </c>
      <c r="L76" s="71">
        <f>'NECO-ELECTRIC'!L76+'NECO-GAS'!L76</f>
        <v>107941332.2</v>
      </c>
      <c r="M76" s="71">
        <f>'NECO-ELECTRIC'!M76+'NECO-GAS'!M76</f>
        <v>123767709.51000001</v>
      </c>
      <c r="N76" s="72">
        <f>'NECO-ELECTRIC'!N76+'NECO-GAS'!N76</f>
        <v>106809749.34999999</v>
      </c>
      <c r="O76" s="70">
        <f>'NECO-ELECTRIC'!O76+'NECO-GAS'!O76</f>
        <v>105331350.95</v>
      </c>
      <c r="P76" s="71">
        <f>'NECO-ELECTRIC'!P76+'NECO-GAS'!P76</f>
        <v>95804191.280000001</v>
      </c>
      <c r="Q76" s="71">
        <f>'NECO-ELECTRIC'!Q76+'NECO-GAS'!Q76</f>
        <v>85089213.549999997</v>
      </c>
      <c r="R76" s="71">
        <f>'NECO-ELECTRIC'!R76+'NECO-GAS'!R76</f>
        <v>89205527.099999994</v>
      </c>
      <c r="S76" s="71">
        <f>'NECO-ELECTRIC'!S76+'NECO-GAS'!S76</f>
        <v>108610163.73</v>
      </c>
      <c r="T76" s="186" t="s">
        <v>146</v>
      </c>
      <c r="U76" s="96"/>
      <c r="V76" s="242">
        <f t="shared" si="57"/>
        <v>-4.4408693086809413E-2</v>
      </c>
      <c r="W76" s="243">
        <f t="shared" si="55"/>
        <v>-5.3530731910523516E-2</v>
      </c>
      <c r="X76" s="243">
        <f t="shared" si="55"/>
        <v>-0.17484362853006705</v>
      </c>
      <c r="Y76" s="243">
        <f t="shared" si="55"/>
        <v>-0.12383178786242663</v>
      </c>
      <c r="Z76" s="243">
        <f t="shared" si="55"/>
        <v>-6.9830902465485636E-2</v>
      </c>
      <c r="AA76" s="244"/>
      <c r="AB76" s="245"/>
      <c r="AC76" s="97">
        <f t="shared" si="58"/>
        <v>-4895008.5699999928</v>
      </c>
      <c r="AD76" s="119">
        <f t="shared" si="56"/>
        <v>-5418526.150000006</v>
      </c>
      <c r="AE76" s="119">
        <f t="shared" si="56"/>
        <v>-18029681.840000004</v>
      </c>
      <c r="AF76" s="119">
        <f t="shared" si="56"/>
        <v>-12607715.910000011</v>
      </c>
      <c r="AG76" s="119">
        <f t="shared" si="56"/>
        <v>-8153727.9299999923</v>
      </c>
      <c r="AH76" s="98"/>
      <c r="AI76" s="99"/>
    </row>
    <row r="77" spans="1:35" s="68" customFormat="1" x14ac:dyDescent="0.25">
      <c r="A77" s="176"/>
      <c r="B77" s="69" t="s">
        <v>34</v>
      </c>
      <c r="C77" s="70">
        <f>'NECO-ELECTRIC'!C77+'NECO-GAS'!C77</f>
        <v>207851023.95999998</v>
      </c>
      <c r="D77" s="71">
        <f>'NECO-ELECTRIC'!D77+'NECO-GAS'!D77</f>
        <v>215290847.52000001</v>
      </c>
      <c r="E77" s="71">
        <f>'NECO-ELECTRIC'!E77+'NECO-GAS'!E77</f>
        <v>190444781.75999999</v>
      </c>
      <c r="F77" s="71">
        <f>'NECO-ELECTRIC'!F77+'NECO-GAS'!F77</f>
        <v>194342846.24000001</v>
      </c>
      <c r="G77" s="71">
        <f>'NECO-ELECTRIC'!G77+'NECO-GAS'!G77</f>
        <v>221138906.28</v>
      </c>
      <c r="H77" s="71">
        <f>'NECO-ELECTRIC'!H77+'NECO-GAS'!H77</f>
        <v>240623434.66999999</v>
      </c>
      <c r="I77" s="71">
        <f>'NECO-ELECTRIC'!I77+'NECO-GAS'!I77</f>
        <v>214367575.66</v>
      </c>
      <c r="J77" s="71">
        <f>'NECO-ELECTRIC'!J77+'NECO-GAS'!J77</f>
        <v>190894211.56</v>
      </c>
      <c r="K77" s="71">
        <f>'NECO-ELECTRIC'!K77+'NECO-GAS'!K77</f>
        <v>197354003.75999999</v>
      </c>
      <c r="L77" s="71">
        <f>'NECO-ELECTRIC'!L77+'NECO-GAS'!L77</f>
        <v>203571698.84999999</v>
      </c>
      <c r="M77" s="71">
        <f>'NECO-ELECTRIC'!M77+'NECO-GAS'!M77</f>
        <v>103748588.92999999</v>
      </c>
      <c r="N77" s="72">
        <f>'NECO-ELECTRIC'!N77+'NECO-GAS'!N77</f>
        <v>222019983.25999999</v>
      </c>
      <c r="O77" s="70">
        <f>'NECO-ELECTRIC'!O77+'NECO-GAS'!O77</f>
        <v>214763630.58000001</v>
      </c>
      <c r="P77" s="71">
        <f>'NECO-ELECTRIC'!P77+'NECO-GAS'!P77</f>
        <v>207094302.03</v>
      </c>
      <c r="Q77" s="71">
        <f>'NECO-ELECTRIC'!Q77+'NECO-GAS'!Q77</f>
        <v>194558812.88</v>
      </c>
      <c r="R77" s="71">
        <f>'NECO-ELECTRIC'!R77+'NECO-GAS'!R77</f>
        <v>192866772.72</v>
      </c>
      <c r="S77" s="71">
        <f>'NECO-ELECTRIC'!S77+'NECO-GAS'!S77</f>
        <v>203454641.21000001</v>
      </c>
      <c r="T77" s="186" t="s">
        <v>146</v>
      </c>
      <c r="U77" s="96"/>
      <c r="V77" s="242">
        <f t="shared" si="57"/>
        <v>3.3257505728383305E-2</v>
      </c>
      <c r="W77" s="243">
        <f t="shared" si="55"/>
        <v>-3.8071964435174466E-2</v>
      </c>
      <c r="X77" s="243">
        <f t="shared" si="55"/>
        <v>2.160222549539078E-2</v>
      </c>
      <c r="Y77" s="243">
        <f t="shared" si="55"/>
        <v>-7.5952037780550033E-3</v>
      </c>
      <c r="Z77" s="243">
        <f t="shared" si="55"/>
        <v>-7.996903560519858E-2</v>
      </c>
      <c r="AA77" s="244"/>
      <c r="AB77" s="245"/>
      <c r="AC77" s="97">
        <f t="shared" si="58"/>
        <v>6912606.6200000346</v>
      </c>
      <c r="AD77" s="119">
        <f t="shared" si="56"/>
        <v>-8196545.4900000095</v>
      </c>
      <c r="AE77" s="119">
        <f t="shared" si="56"/>
        <v>4114031.1200000048</v>
      </c>
      <c r="AF77" s="119">
        <f t="shared" si="56"/>
        <v>-1476073.5200000107</v>
      </c>
      <c r="AG77" s="119">
        <f t="shared" si="56"/>
        <v>-17684265.069999993</v>
      </c>
      <c r="AH77" s="98"/>
      <c r="AI77" s="99"/>
    </row>
    <row r="78" spans="1:35" s="85" customFormat="1" x14ac:dyDescent="0.25">
      <c r="A78" s="177"/>
      <c r="B78" s="69" t="s">
        <v>35</v>
      </c>
      <c r="C78" s="162">
        <f>SUM(C73:C77)</f>
        <v>649664395.49000001</v>
      </c>
      <c r="D78" s="163">
        <f t="shared" ref="D78:Q78" si="59">SUM(D73:D77)</f>
        <v>592785313.74000001</v>
      </c>
      <c r="E78" s="163">
        <f t="shared" si="59"/>
        <v>559697706.73000002</v>
      </c>
      <c r="F78" s="163">
        <f t="shared" si="59"/>
        <v>563941240.91000009</v>
      </c>
      <c r="G78" s="163">
        <f t="shared" si="59"/>
        <v>692007820.33999991</v>
      </c>
      <c r="H78" s="163">
        <f t="shared" si="59"/>
        <v>816459518.86999989</v>
      </c>
      <c r="I78" s="163">
        <f t="shared" si="59"/>
        <v>676029239.82000005</v>
      </c>
      <c r="J78" s="163">
        <f t="shared" si="59"/>
        <v>548525284.87000012</v>
      </c>
      <c r="K78" s="163">
        <f t="shared" si="59"/>
        <v>542349613.06999993</v>
      </c>
      <c r="L78" s="163">
        <f t="shared" si="59"/>
        <v>630516966.13999999</v>
      </c>
      <c r="M78" s="163">
        <f t="shared" si="59"/>
        <v>611109624.79999995</v>
      </c>
      <c r="N78" s="164">
        <f t="shared" si="59"/>
        <v>639156700.75</v>
      </c>
      <c r="O78" s="162">
        <f t="shared" si="59"/>
        <v>625149073.34000003</v>
      </c>
      <c r="P78" s="163">
        <f t="shared" si="59"/>
        <v>599514913.09000003</v>
      </c>
      <c r="Q78" s="163">
        <f t="shared" si="59"/>
        <v>563391321.68000007</v>
      </c>
      <c r="R78" s="163">
        <f t="shared" ref="R78:S78" si="60">SUM(R73:R77)</f>
        <v>564946244</v>
      </c>
      <c r="S78" s="163">
        <f t="shared" si="60"/>
        <v>715596767.96000004</v>
      </c>
      <c r="T78" s="229" t="s">
        <v>146</v>
      </c>
      <c r="U78" s="164"/>
      <c r="V78" s="246">
        <f t="shared" si="57"/>
        <v>-3.7735363551068005E-2</v>
      </c>
      <c r="W78" s="247">
        <f t="shared" si="55"/>
        <v>1.1352506875620194E-2</v>
      </c>
      <c r="X78" s="247">
        <f t="shared" si="55"/>
        <v>6.5993033481944558E-3</v>
      </c>
      <c r="Y78" s="247">
        <f t="shared" si="55"/>
        <v>1.7821060371080461E-3</v>
      </c>
      <c r="Z78" s="247">
        <f t="shared" si="55"/>
        <v>3.4087689368033892E-2</v>
      </c>
      <c r="AA78" s="248"/>
      <c r="AB78" s="249"/>
      <c r="AC78" s="100">
        <f t="shared" ref="AC78:AE85" si="61">SUM(AC73:AC77)</f>
        <v>-24515322.149999954</v>
      </c>
      <c r="AD78" s="159">
        <f t="shared" si="61"/>
        <v>6729599.3499999903</v>
      </c>
      <c r="AE78" s="159">
        <f t="shared" si="61"/>
        <v>3693614.9499999844</v>
      </c>
      <c r="AF78" s="159">
        <f t="shared" ref="AF78:AG78" si="62">SUM(AF73:AF77)</f>
        <v>1005003.08999997</v>
      </c>
      <c r="AG78" s="159">
        <f t="shared" si="62"/>
        <v>23588947.62000002</v>
      </c>
      <c r="AH78" s="166"/>
      <c r="AI78" s="167"/>
    </row>
    <row r="79" spans="1:35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</row>
    <row r="80" spans="1:35" s="42" customFormat="1" x14ac:dyDescent="0.25">
      <c r="A80" s="176"/>
      <c r="B80" s="43" t="s">
        <v>30</v>
      </c>
      <c r="C80" s="116">
        <f>C94-C87</f>
        <v>79385301.819999993</v>
      </c>
      <c r="D80" s="117">
        <f t="shared" ref="D80:Q80" si="63">D94-D87</f>
        <v>63446326.799999997</v>
      </c>
      <c r="E80" s="117">
        <f t="shared" si="63"/>
        <v>56480258.689999998</v>
      </c>
      <c r="F80" s="117">
        <f t="shared" si="63"/>
        <v>49549105.670000002</v>
      </c>
      <c r="G80" s="117">
        <f t="shared" si="63"/>
        <v>66513964.099999994</v>
      </c>
      <c r="H80" s="117">
        <f t="shared" si="63"/>
        <v>73756186.170000002</v>
      </c>
      <c r="I80" s="117">
        <f t="shared" si="63"/>
        <v>61142720.060000002</v>
      </c>
      <c r="J80" s="117">
        <f t="shared" si="63"/>
        <v>58648425.109999999</v>
      </c>
      <c r="K80" s="117">
        <f t="shared" si="63"/>
        <v>55155205.150000006</v>
      </c>
      <c r="L80" s="117">
        <f t="shared" si="63"/>
        <v>82178103.019999996</v>
      </c>
      <c r="M80" s="117">
        <f t="shared" si="63"/>
        <v>102204275.78999999</v>
      </c>
      <c r="N80" s="118">
        <f t="shared" si="63"/>
        <v>77413039.180000007</v>
      </c>
      <c r="O80" s="275">
        <f t="shared" si="63"/>
        <v>79921737.659999996</v>
      </c>
      <c r="P80" s="274">
        <f t="shared" si="63"/>
        <v>72969145.609999999</v>
      </c>
      <c r="Q80" s="276">
        <f t="shared" si="63"/>
        <v>68517722.640000001</v>
      </c>
      <c r="R80" s="274">
        <v>40049667</v>
      </c>
      <c r="S80" s="274">
        <v>40049667</v>
      </c>
      <c r="T80" s="274">
        <v>40049667</v>
      </c>
      <c r="U80" s="118"/>
      <c r="V80" s="242">
        <f>IF(ISERROR((O80-C80)/C80)=TRUE,0,(O80-C80)/C80)</f>
        <v>6.7573697863658718E-3</v>
      </c>
      <c r="W80" s="243">
        <f t="shared" ref="W80:Z85" si="64">IF(ISERROR((P80-D80)/D80)=TRUE,0,(P80-D80)/D80)</f>
        <v>0.1500925158365512</v>
      </c>
      <c r="X80" s="244">
        <f t="shared" si="64"/>
        <v>0.213126926632354</v>
      </c>
      <c r="Y80" s="244">
        <f t="shared" si="64"/>
        <v>-0.19171766153090289</v>
      </c>
      <c r="Z80" s="244">
        <f t="shared" si="64"/>
        <v>-0.39787580635266928</v>
      </c>
      <c r="AA80" s="209"/>
      <c r="AB80" s="210"/>
      <c r="AC80" s="39">
        <f t="shared" ref="AC80:AG84" si="65">O80-C80</f>
        <v>536435.84000000358</v>
      </c>
      <c r="AD80" s="119">
        <f t="shared" si="65"/>
        <v>9522818.8100000024</v>
      </c>
      <c r="AE80" s="120">
        <f t="shared" si="65"/>
        <v>12037463.950000003</v>
      </c>
      <c r="AF80" s="120">
        <f t="shared" si="65"/>
        <v>-9499438.6700000018</v>
      </c>
      <c r="AG80" s="120">
        <f t="shared" si="65"/>
        <v>-26464297.099999994</v>
      </c>
      <c r="AH80" s="120"/>
      <c r="AI80" s="121"/>
    </row>
    <row r="81" spans="1:35" s="42" customFormat="1" x14ac:dyDescent="0.25">
      <c r="A81" s="176"/>
      <c r="B81" s="43" t="s">
        <v>31</v>
      </c>
      <c r="C81" s="116">
        <f t="shared" ref="C81:Q84" si="66">C95-C88</f>
        <v>7002594.0600000005</v>
      </c>
      <c r="D81" s="117">
        <f t="shared" si="66"/>
        <v>4743494.32</v>
      </c>
      <c r="E81" s="117">
        <f t="shared" si="66"/>
        <v>3884361.1</v>
      </c>
      <c r="F81" s="117">
        <f t="shared" si="66"/>
        <v>3364875</v>
      </c>
      <c r="G81" s="117">
        <f t="shared" si="66"/>
        <v>3988077.68</v>
      </c>
      <c r="H81" s="117">
        <f t="shared" si="66"/>
        <v>4371286.84</v>
      </c>
      <c r="I81" s="117">
        <f t="shared" si="66"/>
        <v>3722652.65</v>
      </c>
      <c r="J81" s="117">
        <f t="shared" si="66"/>
        <v>3779840.8899999997</v>
      </c>
      <c r="K81" s="117">
        <f t="shared" si="66"/>
        <v>3988721.16</v>
      </c>
      <c r="L81" s="117">
        <f t="shared" si="66"/>
        <v>5570247.9100000001</v>
      </c>
      <c r="M81" s="117">
        <f t="shared" si="66"/>
        <v>6313906.9199999999</v>
      </c>
      <c r="N81" s="118">
        <f t="shared" si="66"/>
        <v>4977926.33</v>
      </c>
      <c r="O81" s="275">
        <f t="shared" si="66"/>
        <v>4342470.4000000004</v>
      </c>
      <c r="P81" s="274">
        <f t="shared" si="66"/>
        <v>4131649.96</v>
      </c>
      <c r="Q81" s="276">
        <f t="shared" si="66"/>
        <v>3665295.7300000004</v>
      </c>
      <c r="R81" s="274">
        <v>2319980</v>
      </c>
      <c r="S81" s="274">
        <v>2319980</v>
      </c>
      <c r="T81" s="274">
        <v>2319980</v>
      </c>
      <c r="U81" s="118"/>
      <c r="V81" s="242">
        <f t="shared" ref="V81:V85" si="67">IF(ISERROR((O81-C81)/C81)=TRUE,0,(O81-C81)/C81)</f>
        <v>-0.37987689093604265</v>
      </c>
      <c r="W81" s="243">
        <f t="shared" si="64"/>
        <v>-0.12898600034583793</v>
      </c>
      <c r="X81" s="244">
        <f t="shared" si="64"/>
        <v>-5.6396757242780454E-2</v>
      </c>
      <c r="Y81" s="244">
        <f t="shared" si="64"/>
        <v>-0.31053010884505367</v>
      </c>
      <c r="Z81" s="244">
        <f t="shared" si="64"/>
        <v>-0.41827111050655363</v>
      </c>
      <c r="AA81" s="209"/>
      <c r="AB81" s="210"/>
      <c r="AC81" s="39">
        <f t="shared" si="58"/>
        <v>-2660123.66</v>
      </c>
      <c r="AD81" s="119">
        <f t="shared" si="65"/>
        <v>-611844.36000000034</v>
      </c>
      <c r="AE81" s="120">
        <f t="shared" si="65"/>
        <v>-219065.36999999965</v>
      </c>
      <c r="AF81" s="120">
        <f t="shared" si="65"/>
        <v>-1044895</v>
      </c>
      <c r="AG81" s="120">
        <f t="shared" si="65"/>
        <v>-1668097.6800000002</v>
      </c>
      <c r="AH81" s="120"/>
      <c r="AI81" s="121"/>
    </row>
    <row r="82" spans="1:35" s="42" customFormat="1" x14ac:dyDescent="0.25">
      <c r="A82" s="176"/>
      <c r="B82" s="43" t="s">
        <v>32</v>
      </c>
      <c r="C82" s="116">
        <f t="shared" si="66"/>
        <v>15744904.050000001</v>
      </c>
      <c r="D82" s="117">
        <f t="shared" si="66"/>
        <v>12768911.220000001</v>
      </c>
      <c r="E82" s="117">
        <f t="shared" si="66"/>
        <v>10960820.25</v>
      </c>
      <c r="F82" s="117">
        <f t="shared" si="66"/>
        <v>9911362.6900000013</v>
      </c>
      <c r="G82" s="117">
        <f t="shared" si="66"/>
        <v>12000911.5</v>
      </c>
      <c r="H82" s="117">
        <f t="shared" si="66"/>
        <v>12741549.710000001</v>
      </c>
      <c r="I82" s="117">
        <f t="shared" si="66"/>
        <v>11547542.800000001</v>
      </c>
      <c r="J82" s="117">
        <f t="shared" si="66"/>
        <v>11379431.93</v>
      </c>
      <c r="K82" s="117">
        <f t="shared" si="66"/>
        <v>11242666.32</v>
      </c>
      <c r="L82" s="117">
        <f t="shared" si="66"/>
        <v>15097666.09</v>
      </c>
      <c r="M82" s="117">
        <f t="shared" si="66"/>
        <v>17897311.91</v>
      </c>
      <c r="N82" s="118">
        <f t="shared" si="66"/>
        <v>15355596.27</v>
      </c>
      <c r="O82" s="275">
        <f t="shared" si="66"/>
        <v>14849807.460000001</v>
      </c>
      <c r="P82" s="274">
        <f t="shared" si="66"/>
        <v>12516875.870000001</v>
      </c>
      <c r="Q82" s="276">
        <f t="shared" si="66"/>
        <v>10732077.67</v>
      </c>
      <c r="R82" s="274">
        <v>7561905</v>
      </c>
      <c r="S82" s="274">
        <v>7561905</v>
      </c>
      <c r="T82" s="274">
        <v>7561905</v>
      </c>
      <c r="U82" s="118"/>
      <c r="V82" s="242">
        <f t="shared" si="67"/>
        <v>-5.6849923451899334E-2</v>
      </c>
      <c r="W82" s="243">
        <f t="shared" si="64"/>
        <v>-1.973820207984809E-2</v>
      </c>
      <c r="X82" s="244">
        <f t="shared" si="64"/>
        <v>-2.0869111506504275E-2</v>
      </c>
      <c r="Y82" s="244">
        <f t="shared" si="64"/>
        <v>-0.23704688885721736</v>
      </c>
      <c r="Z82" s="244">
        <f t="shared" si="64"/>
        <v>-0.36988911217285453</v>
      </c>
      <c r="AA82" s="209"/>
      <c r="AB82" s="210"/>
      <c r="AC82" s="39">
        <f t="shared" si="58"/>
        <v>-895096.58999999985</v>
      </c>
      <c r="AD82" s="119">
        <f t="shared" si="65"/>
        <v>-252035.34999999963</v>
      </c>
      <c r="AE82" s="120">
        <f t="shared" si="65"/>
        <v>-228742.58000000007</v>
      </c>
      <c r="AF82" s="120">
        <f t="shared" si="65"/>
        <v>-2349457.6900000013</v>
      </c>
      <c r="AG82" s="120">
        <f t="shared" si="65"/>
        <v>-4439006.5</v>
      </c>
      <c r="AH82" s="120"/>
      <c r="AI82" s="121"/>
    </row>
    <row r="83" spans="1:35" s="42" customFormat="1" x14ac:dyDescent="0.25">
      <c r="A83" s="176"/>
      <c r="B83" s="43" t="s">
        <v>33</v>
      </c>
      <c r="C83" s="116">
        <f t="shared" si="66"/>
        <v>25766057.229999997</v>
      </c>
      <c r="D83" s="117">
        <f t="shared" si="66"/>
        <v>22532242.509999998</v>
      </c>
      <c r="E83" s="117">
        <f t="shared" si="66"/>
        <v>19984266.099999998</v>
      </c>
      <c r="F83" s="117">
        <f t="shared" si="66"/>
        <v>18471066.260000002</v>
      </c>
      <c r="G83" s="117">
        <f t="shared" si="66"/>
        <v>24295423.84</v>
      </c>
      <c r="H83" s="117">
        <f t="shared" si="66"/>
        <v>20650629.559999999</v>
      </c>
      <c r="I83" s="117">
        <f t="shared" si="66"/>
        <v>20514367.59</v>
      </c>
      <c r="J83" s="117">
        <f t="shared" si="66"/>
        <v>19799899.330000002</v>
      </c>
      <c r="K83" s="117">
        <f t="shared" si="66"/>
        <v>16734037.609999999</v>
      </c>
      <c r="L83" s="117">
        <f t="shared" si="66"/>
        <v>22110183.560000002</v>
      </c>
      <c r="M83" s="117">
        <f t="shared" si="66"/>
        <v>27141283.82</v>
      </c>
      <c r="N83" s="118">
        <f t="shared" si="66"/>
        <v>22786315.800000001</v>
      </c>
      <c r="O83" s="275">
        <f t="shared" si="66"/>
        <v>22515888.949999999</v>
      </c>
      <c r="P83" s="274">
        <f t="shared" si="66"/>
        <v>20168495.719999999</v>
      </c>
      <c r="Q83" s="276">
        <f t="shared" si="66"/>
        <v>18616863.009999998</v>
      </c>
      <c r="R83" s="274">
        <v>13917339</v>
      </c>
      <c r="S83" s="274">
        <v>13917339</v>
      </c>
      <c r="T83" s="274">
        <v>13917339</v>
      </c>
      <c r="U83" s="118"/>
      <c r="V83" s="242">
        <f t="shared" si="67"/>
        <v>-0.1261414678616701</v>
      </c>
      <c r="W83" s="243">
        <f t="shared" si="64"/>
        <v>-0.10490508385709715</v>
      </c>
      <c r="X83" s="244">
        <f t="shared" si="64"/>
        <v>-6.8423983305546554E-2</v>
      </c>
      <c r="Y83" s="244">
        <f t="shared" si="64"/>
        <v>-0.24653299359665667</v>
      </c>
      <c r="Z83" s="244">
        <f t="shared" si="64"/>
        <v>-0.42716212354828381</v>
      </c>
      <c r="AA83" s="209"/>
      <c r="AB83" s="210"/>
      <c r="AC83" s="39">
        <f t="shared" si="58"/>
        <v>-3250168.2799999975</v>
      </c>
      <c r="AD83" s="119">
        <f t="shared" si="65"/>
        <v>-2363746.7899999991</v>
      </c>
      <c r="AE83" s="120">
        <f t="shared" si="65"/>
        <v>-1367403.0899999999</v>
      </c>
      <c r="AF83" s="120">
        <f t="shared" si="65"/>
        <v>-4553727.2600000016</v>
      </c>
      <c r="AG83" s="120">
        <f t="shared" si="65"/>
        <v>-10378084.84</v>
      </c>
      <c r="AH83" s="120"/>
      <c r="AI83" s="121"/>
    </row>
    <row r="84" spans="1:35" s="42" customFormat="1" x14ac:dyDescent="0.25">
      <c r="A84" s="176"/>
      <c r="B84" s="43" t="s">
        <v>34</v>
      </c>
      <c r="C84" s="116">
        <f t="shared" si="66"/>
        <v>27996240.409999996</v>
      </c>
      <c r="D84" s="117">
        <f t="shared" si="66"/>
        <v>26495953.200000003</v>
      </c>
      <c r="E84" s="117">
        <f t="shared" si="66"/>
        <v>24423561.510000002</v>
      </c>
      <c r="F84" s="117">
        <f t="shared" si="66"/>
        <v>21735933.969999999</v>
      </c>
      <c r="G84" s="117">
        <f t="shared" si="66"/>
        <v>24690633.440000001</v>
      </c>
      <c r="H84" s="117">
        <f t="shared" si="66"/>
        <v>25362586.899999999</v>
      </c>
      <c r="I84" s="117">
        <f t="shared" si="66"/>
        <v>24318314.32</v>
      </c>
      <c r="J84" s="117">
        <f t="shared" si="66"/>
        <v>25573217.240000002</v>
      </c>
      <c r="K84" s="117">
        <f t="shared" si="66"/>
        <v>20523198.120000001</v>
      </c>
      <c r="L84" s="117">
        <f t="shared" si="66"/>
        <v>25572169.509999998</v>
      </c>
      <c r="M84" s="117">
        <f t="shared" si="66"/>
        <v>29472822.580000002</v>
      </c>
      <c r="N84" s="118">
        <f t="shared" si="66"/>
        <v>24483587.810000002</v>
      </c>
      <c r="O84" s="275">
        <f t="shared" si="66"/>
        <v>23304887.970000003</v>
      </c>
      <c r="P84" s="274">
        <f t="shared" si="66"/>
        <v>24109687.59</v>
      </c>
      <c r="Q84" s="276">
        <f t="shared" si="66"/>
        <v>22156473.59</v>
      </c>
      <c r="R84" s="274">
        <v>18741727</v>
      </c>
      <c r="S84" s="274">
        <v>18741727</v>
      </c>
      <c r="T84" s="274">
        <v>18741727</v>
      </c>
      <c r="U84" s="118"/>
      <c r="V84" s="242">
        <f t="shared" si="67"/>
        <v>-0.16757080133960725</v>
      </c>
      <c r="W84" s="243">
        <f t="shared" si="64"/>
        <v>-9.0061512110460804E-2</v>
      </c>
      <c r="X84" s="244">
        <f t="shared" si="64"/>
        <v>-9.2823805368097673E-2</v>
      </c>
      <c r="Y84" s="244">
        <f t="shared" si="64"/>
        <v>-0.13775377557424551</v>
      </c>
      <c r="Z84" s="244">
        <f t="shared" si="64"/>
        <v>-0.24093778130303006</v>
      </c>
      <c r="AA84" s="209"/>
      <c r="AB84" s="210"/>
      <c r="AC84" s="39">
        <f t="shared" si="58"/>
        <v>-4691352.4399999939</v>
      </c>
      <c r="AD84" s="119">
        <f t="shared" si="65"/>
        <v>-2386265.6100000031</v>
      </c>
      <c r="AE84" s="120">
        <f t="shared" si="65"/>
        <v>-2267087.9200000018</v>
      </c>
      <c r="AF84" s="120">
        <f t="shared" si="65"/>
        <v>-2994206.9699999988</v>
      </c>
      <c r="AG84" s="120">
        <f t="shared" si="65"/>
        <v>-5948906.4400000013</v>
      </c>
      <c r="AH84" s="120"/>
      <c r="AI84" s="121"/>
    </row>
    <row r="85" spans="1:35" s="154" customFormat="1" x14ac:dyDescent="0.25">
      <c r="A85" s="177"/>
      <c r="B85" s="43" t="s">
        <v>35</v>
      </c>
      <c r="C85" s="155">
        <f>SUM(C80:C84)</f>
        <v>155895097.56999999</v>
      </c>
      <c r="D85" s="156">
        <f t="shared" ref="D85:AE85" si="68">SUM(D80:D84)</f>
        <v>129986928.05</v>
      </c>
      <c r="E85" s="156">
        <f t="shared" si="68"/>
        <v>115733267.64999999</v>
      </c>
      <c r="F85" s="156">
        <f t="shared" si="68"/>
        <v>103032343.59</v>
      </c>
      <c r="G85" s="156">
        <f t="shared" si="68"/>
        <v>131489010.56</v>
      </c>
      <c r="H85" s="156">
        <f t="shared" si="68"/>
        <v>136882239.18000001</v>
      </c>
      <c r="I85" s="156">
        <f t="shared" si="68"/>
        <v>121245597.42000002</v>
      </c>
      <c r="J85" s="156">
        <f t="shared" si="68"/>
        <v>119180814.5</v>
      </c>
      <c r="K85" s="156">
        <f t="shared" si="68"/>
        <v>107643828.36</v>
      </c>
      <c r="L85" s="156">
        <f t="shared" si="68"/>
        <v>150528370.09</v>
      </c>
      <c r="M85" s="156">
        <f t="shared" si="68"/>
        <v>183029601.02000001</v>
      </c>
      <c r="N85" s="158">
        <f t="shared" si="68"/>
        <v>145016465.38999999</v>
      </c>
      <c r="O85" s="277">
        <f t="shared" si="68"/>
        <v>144934792.44000003</v>
      </c>
      <c r="P85" s="268">
        <f t="shared" si="68"/>
        <v>133895854.75</v>
      </c>
      <c r="Q85" s="268">
        <f t="shared" si="68"/>
        <v>123688432.64000002</v>
      </c>
      <c r="R85" s="268">
        <f t="shared" si="68"/>
        <v>82590618</v>
      </c>
      <c r="S85" s="268">
        <f t="shared" ref="S85:T85" si="69">SUM(S80:S84)</f>
        <v>82590618</v>
      </c>
      <c r="T85" s="268">
        <f t="shared" si="69"/>
        <v>82590618</v>
      </c>
      <c r="U85" s="158"/>
      <c r="V85" s="246">
        <f t="shared" si="67"/>
        <v>-7.030564335147596E-2</v>
      </c>
      <c r="W85" s="247">
        <f t="shared" si="64"/>
        <v>3.0071690735674735E-2</v>
      </c>
      <c r="X85" s="248">
        <f t="shared" si="64"/>
        <v>6.873706369423524E-2</v>
      </c>
      <c r="Y85" s="248">
        <f t="shared" si="64"/>
        <v>-0.19840105424898841</v>
      </c>
      <c r="Z85" s="248">
        <f t="shared" si="64"/>
        <v>-0.37188197212638607</v>
      </c>
      <c r="AA85" s="256"/>
      <c r="AB85" s="257"/>
      <c r="AC85" s="157">
        <f t="shared" si="61"/>
        <v>-10960305.129999988</v>
      </c>
      <c r="AD85" s="159">
        <f t="shared" si="68"/>
        <v>3908926.7000000011</v>
      </c>
      <c r="AE85" s="160">
        <f t="shared" si="68"/>
        <v>7955164.9900000021</v>
      </c>
      <c r="AF85" s="160">
        <f t="shared" ref="AF85:AG85" si="70">SUM(AF80:AF84)</f>
        <v>-20441725.590000004</v>
      </c>
      <c r="AG85" s="160">
        <f t="shared" si="70"/>
        <v>-48898392.559999987</v>
      </c>
      <c r="AH85" s="160"/>
      <c r="AI85" s="161"/>
    </row>
    <row r="86" spans="1:35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</row>
    <row r="87" spans="1:35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86"/>
      <c r="T87" s="186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</row>
    <row r="88" spans="1:35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86"/>
      <c r="T88" s="186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</row>
    <row r="89" spans="1:35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86"/>
      <c r="T89" s="186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</row>
    <row r="90" spans="1:35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86"/>
      <c r="T90" s="186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</row>
    <row r="91" spans="1:35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86"/>
      <c r="T91" s="186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</row>
    <row r="92" spans="1:35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</row>
    <row r="93" spans="1:35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</row>
    <row r="94" spans="1:35" s="42" customFormat="1" x14ac:dyDescent="0.25">
      <c r="A94" s="176"/>
      <c r="B94" s="43" t="s">
        <v>30</v>
      </c>
      <c r="C94" s="70">
        <f>'NECO-ELECTRIC'!C94+'NECO-GAS'!C94</f>
        <v>79385301.819999993</v>
      </c>
      <c r="D94" s="71">
        <f>'NECO-ELECTRIC'!D94+'NECO-GAS'!D94</f>
        <v>63446326.799999997</v>
      </c>
      <c r="E94" s="71">
        <f>'NECO-ELECTRIC'!E94+'NECO-GAS'!E94</f>
        <v>56480258.689999998</v>
      </c>
      <c r="F94" s="71">
        <f>'NECO-ELECTRIC'!F94+'NECO-GAS'!F94</f>
        <v>49549105.670000002</v>
      </c>
      <c r="G94" s="71">
        <f>'NECO-ELECTRIC'!G94+'NECO-GAS'!G94</f>
        <v>66513964.099999994</v>
      </c>
      <c r="H94" s="71">
        <f>'NECO-ELECTRIC'!H94+'NECO-GAS'!H94</f>
        <v>73756186.170000002</v>
      </c>
      <c r="I94" s="71">
        <f>'NECO-ELECTRIC'!I94+'NECO-GAS'!I94</f>
        <v>61142720.060000002</v>
      </c>
      <c r="J94" s="71">
        <f>'NECO-ELECTRIC'!J94+'NECO-GAS'!J94</f>
        <v>58648425.109999999</v>
      </c>
      <c r="K94" s="71">
        <f>'NECO-ELECTRIC'!K94+'NECO-GAS'!K94</f>
        <v>55155205.150000006</v>
      </c>
      <c r="L94" s="71">
        <f>'NECO-ELECTRIC'!L94+'NECO-GAS'!L94</f>
        <v>82178103.019999996</v>
      </c>
      <c r="M94" s="71">
        <f>'NECO-ELECTRIC'!M94+'NECO-GAS'!M94</f>
        <v>102204275.78999999</v>
      </c>
      <c r="N94" s="72">
        <f>'NECO-ELECTRIC'!N94+'NECO-GAS'!N94</f>
        <v>77413039.180000007</v>
      </c>
      <c r="O94" s="70">
        <f>'NECO-ELECTRIC'!O94+'NECO-GAS'!O94</f>
        <v>79921737.659999996</v>
      </c>
      <c r="P94" s="71">
        <f>'NECO-ELECTRIC'!P94+'NECO-GAS'!P94</f>
        <v>72969145.609999999</v>
      </c>
      <c r="Q94" s="71">
        <f>'NECO-ELECTRIC'!Q94+'NECO-GAS'!Q94</f>
        <v>68517722.640000001</v>
      </c>
      <c r="R94" s="71">
        <f>'NECO-ELECTRIC'!R94+'NECO-GAS'!R94</f>
        <v>55814230.609999999</v>
      </c>
      <c r="S94" s="71">
        <f>'NECO-ELECTRIC'!S94+'NECO-GAS'!S94</f>
        <v>84141583.919999987</v>
      </c>
      <c r="T94" s="71">
        <f>'NECO-ELECTRIC'!T94+'NECO-GAS'!T94</f>
        <v>41014601</v>
      </c>
      <c r="U94" s="118"/>
      <c r="V94" s="242">
        <f>IF(ISERROR((O94-C94)/C94)=TRUE,0,(O94-C94)/C94)</f>
        <v>6.7573697863658718E-3</v>
      </c>
      <c r="W94" s="243">
        <f t="shared" ref="W94:Z99" si="71">IF(ISERROR((P94-D94)/D94)=TRUE,0,(P94-D94)/D94)</f>
        <v>0.1500925158365512</v>
      </c>
      <c r="X94" s="244">
        <f t="shared" si="71"/>
        <v>0.213126926632354</v>
      </c>
      <c r="Y94" s="244">
        <f t="shared" si="71"/>
        <v>0.12644274513703846</v>
      </c>
      <c r="Z94" s="244">
        <f t="shared" si="71"/>
        <v>0.26502133888002616</v>
      </c>
      <c r="AA94" s="209"/>
      <c r="AB94" s="210"/>
      <c r="AC94" s="39">
        <f t="shared" ref="AC94:AG109" si="72">O94-C94</f>
        <v>536435.84000000358</v>
      </c>
      <c r="AD94" s="74">
        <f t="shared" si="72"/>
        <v>9522818.8100000024</v>
      </c>
      <c r="AE94" s="75">
        <f t="shared" si="72"/>
        <v>12037463.950000003</v>
      </c>
      <c r="AF94" s="75">
        <f t="shared" si="72"/>
        <v>6265124.9399999976</v>
      </c>
      <c r="AG94" s="75">
        <f t="shared" si="72"/>
        <v>17627619.819999993</v>
      </c>
      <c r="AH94" s="120"/>
      <c r="AI94" s="121"/>
    </row>
    <row r="95" spans="1:35" s="42" customFormat="1" x14ac:dyDescent="0.25">
      <c r="A95" s="176"/>
      <c r="B95" s="43" t="s">
        <v>31</v>
      </c>
      <c r="C95" s="70">
        <f>'NECO-ELECTRIC'!C95+'NECO-GAS'!C95</f>
        <v>7002594.0600000005</v>
      </c>
      <c r="D95" s="71">
        <f>'NECO-ELECTRIC'!D95+'NECO-GAS'!D95</f>
        <v>4743494.32</v>
      </c>
      <c r="E95" s="71">
        <f>'NECO-ELECTRIC'!E95+'NECO-GAS'!E95</f>
        <v>3884361.1</v>
      </c>
      <c r="F95" s="71">
        <f>'NECO-ELECTRIC'!F95+'NECO-GAS'!F95</f>
        <v>3364875</v>
      </c>
      <c r="G95" s="71">
        <f>'NECO-ELECTRIC'!G95+'NECO-GAS'!G95</f>
        <v>3988077.68</v>
      </c>
      <c r="H95" s="71">
        <f>'NECO-ELECTRIC'!H95+'NECO-GAS'!H95</f>
        <v>4371286.84</v>
      </c>
      <c r="I95" s="71">
        <f>'NECO-ELECTRIC'!I95+'NECO-GAS'!I95</f>
        <v>3722652.65</v>
      </c>
      <c r="J95" s="71">
        <f>'NECO-ELECTRIC'!J95+'NECO-GAS'!J95</f>
        <v>3779840.8899999997</v>
      </c>
      <c r="K95" s="71">
        <f>'NECO-ELECTRIC'!K95+'NECO-GAS'!K95</f>
        <v>3988721.16</v>
      </c>
      <c r="L95" s="71">
        <f>'NECO-ELECTRIC'!L95+'NECO-GAS'!L95</f>
        <v>5570247.9100000001</v>
      </c>
      <c r="M95" s="71">
        <f>'NECO-ELECTRIC'!M95+'NECO-GAS'!M95</f>
        <v>6313906.9199999999</v>
      </c>
      <c r="N95" s="72">
        <f>'NECO-ELECTRIC'!N95+'NECO-GAS'!N95</f>
        <v>4977926.33</v>
      </c>
      <c r="O95" s="70">
        <f>'NECO-ELECTRIC'!O95+'NECO-GAS'!O95</f>
        <v>4342470.4000000004</v>
      </c>
      <c r="P95" s="71">
        <f>'NECO-ELECTRIC'!P95+'NECO-GAS'!P95</f>
        <v>4131649.96</v>
      </c>
      <c r="Q95" s="71">
        <f>'NECO-ELECTRIC'!Q95+'NECO-GAS'!Q95</f>
        <v>3665295.7300000004</v>
      </c>
      <c r="R95" s="71">
        <f>'NECO-ELECTRIC'!R95+'NECO-GAS'!R95</f>
        <v>3256430.82</v>
      </c>
      <c r="S95" s="71">
        <f>'NECO-ELECTRIC'!S95+'NECO-GAS'!S95</f>
        <v>4395166.53</v>
      </c>
      <c r="T95" s="71">
        <f>'NECO-ELECTRIC'!T95+'NECO-GAS'!T95</f>
        <v>2368664</v>
      </c>
      <c r="U95" s="118"/>
      <c r="V95" s="242">
        <f t="shared" ref="V95:V99" si="73">IF(ISERROR((O95-C95)/C95)=TRUE,0,(O95-C95)/C95)</f>
        <v>-0.37987689093604265</v>
      </c>
      <c r="W95" s="243">
        <f t="shared" si="71"/>
        <v>-0.12898600034583793</v>
      </c>
      <c r="X95" s="244">
        <f t="shared" si="71"/>
        <v>-5.6396757242780454E-2</v>
      </c>
      <c r="Y95" s="244">
        <f t="shared" si="71"/>
        <v>-3.2228293770199534E-2</v>
      </c>
      <c r="Z95" s="244">
        <f t="shared" si="71"/>
        <v>0.10207645955381693</v>
      </c>
      <c r="AA95" s="209"/>
      <c r="AB95" s="210"/>
      <c r="AC95" s="39">
        <f t="shared" si="72"/>
        <v>-2660123.66</v>
      </c>
      <c r="AD95" s="74">
        <f t="shared" si="72"/>
        <v>-611844.36000000034</v>
      </c>
      <c r="AE95" s="75">
        <f t="shared" si="72"/>
        <v>-219065.36999999965</v>
      </c>
      <c r="AF95" s="75">
        <f t="shared" si="72"/>
        <v>-108444.18000000017</v>
      </c>
      <c r="AG95" s="75">
        <f t="shared" si="72"/>
        <v>407088.85000000009</v>
      </c>
      <c r="AH95" s="120"/>
      <c r="AI95" s="121"/>
    </row>
    <row r="96" spans="1:35" s="42" customFormat="1" x14ac:dyDescent="0.25">
      <c r="A96" s="176"/>
      <c r="B96" s="43" t="s">
        <v>32</v>
      </c>
      <c r="C96" s="70">
        <f>'NECO-ELECTRIC'!C96+'NECO-GAS'!C96</f>
        <v>15744904.050000001</v>
      </c>
      <c r="D96" s="71">
        <f>'NECO-ELECTRIC'!D96+'NECO-GAS'!D96</f>
        <v>12768911.220000001</v>
      </c>
      <c r="E96" s="71">
        <f>'NECO-ELECTRIC'!E96+'NECO-GAS'!E96</f>
        <v>10960820.25</v>
      </c>
      <c r="F96" s="71">
        <f>'NECO-ELECTRIC'!F96+'NECO-GAS'!F96</f>
        <v>9911362.6900000013</v>
      </c>
      <c r="G96" s="71">
        <f>'NECO-ELECTRIC'!G96+'NECO-GAS'!G96</f>
        <v>12000911.5</v>
      </c>
      <c r="H96" s="71">
        <f>'NECO-ELECTRIC'!H96+'NECO-GAS'!H96</f>
        <v>12741549.710000001</v>
      </c>
      <c r="I96" s="71">
        <f>'NECO-ELECTRIC'!I96+'NECO-GAS'!I96</f>
        <v>11547542.800000001</v>
      </c>
      <c r="J96" s="71">
        <f>'NECO-ELECTRIC'!J96+'NECO-GAS'!J96</f>
        <v>11379431.93</v>
      </c>
      <c r="K96" s="71">
        <f>'NECO-ELECTRIC'!K96+'NECO-GAS'!K96</f>
        <v>11242666.32</v>
      </c>
      <c r="L96" s="71">
        <f>'NECO-ELECTRIC'!L96+'NECO-GAS'!L96</f>
        <v>15097666.09</v>
      </c>
      <c r="M96" s="71">
        <f>'NECO-ELECTRIC'!M96+'NECO-GAS'!M96</f>
        <v>17897311.91</v>
      </c>
      <c r="N96" s="72">
        <f>'NECO-ELECTRIC'!N96+'NECO-GAS'!N96</f>
        <v>15355596.27</v>
      </c>
      <c r="O96" s="70">
        <f>'NECO-ELECTRIC'!O96+'NECO-GAS'!O96</f>
        <v>14849807.460000001</v>
      </c>
      <c r="P96" s="71">
        <f>'NECO-ELECTRIC'!P96+'NECO-GAS'!P96</f>
        <v>12516875.870000001</v>
      </c>
      <c r="Q96" s="71">
        <f>'NECO-ELECTRIC'!Q96+'NECO-GAS'!Q96</f>
        <v>10732077.67</v>
      </c>
      <c r="R96" s="71">
        <f>'NECO-ELECTRIC'!R96+'NECO-GAS'!R96</f>
        <v>9480926.7699999996</v>
      </c>
      <c r="S96" s="71">
        <f>'NECO-ELECTRIC'!S96+'NECO-GAS'!S96</f>
        <v>12622137.27</v>
      </c>
      <c r="T96" s="71">
        <f>'NECO-ELECTRIC'!T96+'NECO-GAS'!T96</f>
        <v>6720845</v>
      </c>
      <c r="U96" s="118"/>
      <c r="V96" s="242">
        <f t="shared" si="73"/>
        <v>-5.6849923451899334E-2</v>
      </c>
      <c r="W96" s="243">
        <f t="shared" si="71"/>
        <v>-1.973820207984809E-2</v>
      </c>
      <c r="X96" s="244">
        <f t="shared" si="71"/>
        <v>-2.0869111506504275E-2</v>
      </c>
      <c r="Y96" s="244">
        <f t="shared" si="71"/>
        <v>-4.3428530814868374E-2</v>
      </c>
      <c r="Z96" s="244">
        <f t="shared" si="71"/>
        <v>5.1764882192490091E-2</v>
      </c>
      <c r="AA96" s="209"/>
      <c r="AB96" s="210"/>
      <c r="AC96" s="39">
        <f t="shared" si="72"/>
        <v>-895096.58999999985</v>
      </c>
      <c r="AD96" s="74">
        <f t="shared" si="72"/>
        <v>-252035.34999999963</v>
      </c>
      <c r="AE96" s="75">
        <f t="shared" si="72"/>
        <v>-228742.58000000007</v>
      </c>
      <c r="AF96" s="75">
        <f t="shared" si="72"/>
        <v>-430435.92000000179</v>
      </c>
      <c r="AG96" s="75">
        <f t="shared" si="72"/>
        <v>621225.76999999955</v>
      </c>
      <c r="AH96" s="120"/>
      <c r="AI96" s="121"/>
    </row>
    <row r="97" spans="1:35" s="42" customFormat="1" x14ac:dyDescent="0.25">
      <c r="A97" s="176"/>
      <c r="B97" s="43" t="s">
        <v>33</v>
      </c>
      <c r="C97" s="70">
        <f>'NECO-ELECTRIC'!C97+'NECO-GAS'!C97</f>
        <v>25766057.229999997</v>
      </c>
      <c r="D97" s="71">
        <f>'NECO-ELECTRIC'!D97+'NECO-GAS'!D97</f>
        <v>22532242.509999998</v>
      </c>
      <c r="E97" s="71">
        <f>'NECO-ELECTRIC'!E97+'NECO-GAS'!E97</f>
        <v>19984266.099999998</v>
      </c>
      <c r="F97" s="71">
        <f>'NECO-ELECTRIC'!F97+'NECO-GAS'!F97</f>
        <v>18471066.260000002</v>
      </c>
      <c r="G97" s="71">
        <f>'NECO-ELECTRIC'!G97+'NECO-GAS'!G97</f>
        <v>24295423.84</v>
      </c>
      <c r="H97" s="71">
        <f>'NECO-ELECTRIC'!H97+'NECO-GAS'!H97</f>
        <v>20650629.559999999</v>
      </c>
      <c r="I97" s="71">
        <f>'NECO-ELECTRIC'!I97+'NECO-GAS'!I97</f>
        <v>20514367.59</v>
      </c>
      <c r="J97" s="71">
        <f>'NECO-ELECTRIC'!J97+'NECO-GAS'!J97</f>
        <v>19799899.330000002</v>
      </c>
      <c r="K97" s="71">
        <f>'NECO-ELECTRIC'!K97+'NECO-GAS'!K97</f>
        <v>16734037.609999999</v>
      </c>
      <c r="L97" s="71">
        <f>'NECO-ELECTRIC'!L97+'NECO-GAS'!L97</f>
        <v>22110183.560000002</v>
      </c>
      <c r="M97" s="71">
        <f>'NECO-ELECTRIC'!M97+'NECO-GAS'!M97</f>
        <v>27141283.82</v>
      </c>
      <c r="N97" s="72">
        <f>'NECO-ELECTRIC'!N97+'NECO-GAS'!N97</f>
        <v>22786315.800000001</v>
      </c>
      <c r="O97" s="70">
        <f>'NECO-ELECTRIC'!O97+'NECO-GAS'!O97</f>
        <v>22515888.949999999</v>
      </c>
      <c r="P97" s="71">
        <f>'NECO-ELECTRIC'!P97+'NECO-GAS'!P97</f>
        <v>20168495.719999999</v>
      </c>
      <c r="Q97" s="71">
        <f>'NECO-ELECTRIC'!Q97+'NECO-GAS'!Q97</f>
        <v>18616863.009999998</v>
      </c>
      <c r="R97" s="71">
        <f>'NECO-ELECTRIC'!R97+'NECO-GAS'!R97</f>
        <v>18027384.039999999</v>
      </c>
      <c r="S97" s="71">
        <f>'NECO-ELECTRIC'!S97+'NECO-GAS'!S97</f>
        <v>21399749.309999999</v>
      </c>
      <c r="T97" s="71">
        <f>'NECO-ELECTRIC'!T97+'NECO-GAS'!T97</f>
        <v>11748018</v>
      </c>
      <c r="U97" s="118"/>
      <c r="V97" s="242">
        <f t="shared" si="73"/>
        <v>-0.1261414678616701</v>
      </c>
      <c r="W97" s="243">
        <f t="shared" si="71"/>
        <v>-0.10490508385709715</v>
      </c>
      <c r="X97" s="244">
        <f t="shared" si="71"/>
        <v>-6.8423983305546554E-2</v>
      </c>
      <c r="Y97" s="244">
        <f t="shared" si="71"/>
        <v>-2.4020390255478544E-2</v>
      </c>
      <c r="Z97" s="244">
        <f t="shared" si="71"/>
        <v>-0.11918600593551124</v>
      </c>
      <c r="AA97" s="209"/>
      <c r="AB97" s="210"/>
      <c r="AC97" s="39">
        <f t="shared" si="72"/>
        <v>-3250168.2799999975</v>
      </c>
      <c r="AD97" s="74">
        <f t="shared" si="72"/>
        <v>-2363746.7899999991</v>
      </c>
      <c r="AE97" s="75">
        <f t="shared" si="72"/>
        <v>-1367403.0899999999</v>
      </c>
      <c r="AF97" s="75">
        <f t="shared" si="72"/>
        <v>-443682.22000000253</v>
      </c>
      <c r="AG97" s="75">
        <f t="shared" si="72"/>
        <v>-2895674.5300000012</v>
      </c>
      <c r="AH97" s="120"/>
      <c r="AI97" s="121"/>
    </row>
    <row r="98" spans="1:35" s="42" customFormat="1" x14ac:dyDescent="0.25">
      <c r="A98" s="176"/>
      <c r="B98" s="43" t="s">
        <v>34</v>
      </c>
      <c r="C98" s="70">
        <f>'NECO-ELECTRIC'!C98+'NECO-GAS'!C98</f>
        <v>27996240.409999996</v>
      </c>
      <c r="D98" s="71">
        <f>'NECO-ELECTRIC'!D98+'NECO-GAS'!D98</f>
        <v>26495953.200000003</v>
      </c>
      <c r="E98" s="71">
        <f>'NECO-ELECTRIC'!E98+'NECO-GAS'!E98</f>
        <v>24423561.510000002</v>
      </c>
      <c r="F98" s="71">
        <f>'NECO-ELECTRIC'!F98+'NECO-GAS'!F98</f>
        <v>21735933.969999999</v>
      </c>
      <c r="G98" s="71">
        <f>'NECO-ELECTRIC'!G98+'NECO-GAS'!G98</f>
        <v>24690633.440000001</v>
      </c>
      <c r="H98" s="71">
        <f>'NECO-ELECTRIC'!H98+'NECO-GAS'!H98</f>
        <v>25362586.899999999</v>
      </c>
      <c r="I98" s="71">
        <f>'NECO-ELECTRIC'!I98+'NECO-GAS'!I98</f>
        <v>24318314.32</v>
      </c>
      <c r="J98" s="71">
        <f>'NECO-ELECTRIC'!J98+'NECO-GAS'!J98</f>
        <v>25573217.240000002</v>
      </c>
      <c r="K98" s="71">
        <f>'NECO-ELECTRIC'!K98+'NECO-GAS'!K98</f>
        <v>20523198.120000001</v>
      </c>
      <c r="L98" s="71">
        <f>'NECO-ELECTRIC'!L98+'NECO-GAS'!L98</f>
        <v>25572169.509999998</v>
      </c>
      <c r="M98" s="71">
        <f>'NECO-ELECTRIC'!M98+'NECO-GAS'!M98</f>
        <v>29472822.580000002</v>
      </c>
      <c r="N98" s="72">
        <f>'NECO-ELECTRIC'!N98+'NECO-GAS'!N98</f>
        <v>24483587.810000002</v>
      </c>
      <c r="O98" s="70">
        <f>'NECO-ELECTRIC'!O98+'NECO-GAS'!O98</f>
        <v>23304887.970000003</v>
      </c>
      <c r="P98" s="71">
        <f>'NECO-ELECTRIC'!P98+'NECO-GAS'!P98</f>
        <v>24109687.59</v>
      </c>
      <c r="Q98" s="71">
        <f>'NECO-ELECTRIC'!Q98+'NECO-GAS'!Q98</f>
        <v>22156473.59</v>
      </c>
      <c r="R98" s="71">
        <f>'NECO-ELECTRIC'!R98+'NECO-GAS'!R98</f>
        <v>27036705.460000001</v>
      </c>
      <c r="S98" s="71">
        <f>'NECO-ELECTRIC'!S98+'NECO-GAS'!S98</f>
        <v>25185500.73</v>
      </c>
      <c r="T98" s="71">
        <f>'NECO-ELECTRIC'!T98+'NECO-GAS'!T98</f>
        <v>13782914</v>
      </c>
      <c r="U98" s="118"/>
      <c r="V98" s="242">
        <f t="shared" si="73"/>
        <v>-0.16757080133960725</v>
      </c>
      <c r="W98" s="243">
        <f t="shared" si="71"/>
        <v>-9.0061512110460804E-2</v>
      </c>
      <c r="X98" s="244">
        <f t="shared" si="71"/>
        <v>-9.2823805368097673E-2</v>
      </c>
      <c r="Y98" s="244">
        <f t="shared" si="71"/>
        <v>0.24387134674388239</v>
      </c>
      <c r="Z98" s="244">
        <f t="shared" si="71"/>
        <v>2.0042713412054085E-2</v>
      </c>
      <c r="AA98" s="209"/>
      <c r="AB98" s="210"/>
      <c r="AC98" s="39">
        <f t="shared" si="72"/>
        <v>-4691352.4399999939</v>
      </c>
      <c r="AD98" s="74">
        <f t="shared" si="72"/>
        <v>-2386265.6100000031</v>
      </c>
      <c r="AE98" s="75">
        <f t="shared" si="72"/>
        <v>-2267087.9200000018</v>
      </c>
      <c r="AF98" s="75">
        <f t="shared" si="72"/>
        <v>5300771.4900000021</v>
      </c>
      <c r="AG98" s="75">
        <f t="shared" si="72"/>
        <v>494867.28999999911</v>
      </c>
      <c r="AH98" s="120"/>
      <c r="AI98" s="121"/>
    </row>
    <row r="99" spans="1:35" s="154" customFormat="1" ht="15.75" thickBot="1" x14ac:dyDescent="0.3">
      <c r="A99" s="177"/>
      <c r="B99" s="59" t="s">
        <v>35</v>
      </c>
      <c r="C99" s="148">
        <f>SUM(C94:C98)</f>
        <v>155895097.56999999</v>
      </c>
      <c r="D99" s="149">
        <f t="shared" ref="D99:AE99" si="74">SUM(D94:D98)</f>
        <v>129986928.05</v>
      </c>
      <c r="E99" s="149">
        <f t="shared" si="74"/>
        <v>115733267.64999999</v>
      </c>
      <c r="F99" s="149">
        <f t="shared" si="74"/>
        <v>103032343.59</v>
      </c>
      <c r="G99" s="149">
        <f t="shared" si="74"/>
        <v>131489010.56</v>
      </c>
      <c r="H99" s="149">
        <f t="shared" si="74"/>
        <v>136882239.18000001</v>
      </c>
      <c r="I99" s="149">
        <f t="shared" si="74"/>
        <v>121245597.42000002</v>
      </c>
      <c r="J99" s="149">
        <f t="shared" si="74"/>
        <v>119180814.5</v>
      </c>
      <c r="K99" s="149">
        <f t="shared" si="74"/>
        <v>107643828.36</v>
      </c>
      <c r="L99" s="149">
        <f t="shared" si="74"/>
        <v>150528370.09</v>
      </c>
      <c r="M99" s="149">
        <f t="shared" si="74"/>
        <v>183029601.02000001</v>
      </c>
      <c r="N99" s="150">
        <f t="shared" si="74"/>
        <v>145016465.38999999</v>
      </c>
      <c r="O99" s="148">
        <f t="shared" si="74"/>
        <v>144934792.44000003</v>
      </c>
      <c r="P99" s="149">
        <f t="shared" si="74"/>
        <v>133895854.75</v>
      </c>
      <c r="Q99" s="149">
        <f t="shared" si="74"/>
        <v>123688432.64000002</v>
      </c>
      <c r="R99" s="149">
        <f t="shared" si="74"/>
        <v>113615677.70000002</v>
      </c>
      <c r="S99" s="149">
        <f t="shared" ref="S99:T99" si="75">SUM(S94:S98)</f>
        <v>147744137.75999999</v>
      </c>
      <c r="T99" s="149">
        <f t="shared" si="75"/>
        <v>75635042</v>
      </c>
      <c r="U99" s="215"/>
      <c r="V99" s="212">
        <f t="shared" si="73"/>
        <v>-7.030564335147596E-2</v>
      </c>
      <c r="W99" s="216">
        <f t="shared" si="71"/>
        <v>3.0071690735674735E-2</v>
      </c>
      <c r="X99" s="217">
        <f t="shared" si="71"/>
        <v>6.873706369423524E-2</v>
      </c>
      <c r="Y99" s="217">
        <f t="shared" si="71"/>
        <v>0.10271856138801058</v>
      </c>
      <c r="Z99" s="217">
        <f t="shared" si="71"/>
        <v>0.12362346579969571</v>
      </c>
      <c r="AA99" s="217"/>
      <c r="AB99" s="218"/>
      <c r="AC99" s="40">
        <f t="shared" ref="AC99:AC106" si="76">SUM(AC94:AC98)</f>
        <v>-10960305.129999988</v>
      </c>
      <c r="AD99" s="151">
        <f t="shared" si="74"/>
        <v>3908926.7000000011</v>
      </c>
      <c r="AE99" s="152">
        <f t="shared" si="74"/>
        <v>7955164.9900000021</v>
      </c>
      <c r="AF99" s="152">
        <f t="shared" ref="AF99:AG99" si="77">SUM(AF94:AF98)</f>
        <v>10583334.109999996</v>
      </c>
      <c r="AG99" s="152">
        <f t="shared" si="77"/>
        <v>16255127.199999992</v>
      </c>
      <c r="AH99" s="152"/>
      <c r="AI99" s="153"/>
    </row>
    <row r="100" spans="1:35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</row>
    <row r="101" spans="1:35" s="42" customFormat="1" x14ac:dyDescent="0.25">
      <c r="A101" s="176"/>
      <c r="B101" s="43" t="s">
        <v>30</v>
      </c>
      <c r="C101" s="70">
        <f>'NECO-ELECTRIC'!C101+'NECO-GAS'!C101</f>
        <v>83854903.349999994</v>
      </c>
      <c r="D101" s="71">
        <f>'NECO-ELECTRIC'!D101+'NECO-GAS'!D101</f>
        <v>76028627.429999992</v>
      </c>
      <c r="E101" s="71">
        <f>'NECO-ELECTRIC'!E101+'NECO-GAS'!E101</f>
        <v>64713059.819999993</v>
      </c>
      <c r="F101" s="71">
        <f>'NECO-ELECTRIC'!F101+'NECO-GAS'!F101</f>
        <v>51017617.189999998</v>
      </c>
      <c r="G101" s="71">
        <f>'NECO-ELECTRIC'!G101+'NECO-GAS'!G101</f>
        <v>56356336.25</v>
      </c>
      <c r="H101" s="71">
        <f>'NECO-ELECTRIC'!H101+'NECO-GAS'!H101</f>
        <v>69077087.390000001</v>
      </c>
      <c r="I101" s="71">
        <f>'NECO-ELECTRIC'!I101+'NECO-GAS'!I101</f>
        <v>66940760.340000004</v>
      </c>
      <c r="J101" s="71">
        <f>'NECO-ELECTRIC'!J101+'NECO-GAS'!J101</f>
        <v>61286902.920000002</v>
      </c>
      <c r="K101" s="71">
        <f>'NECO-ELECTRIC'!K101+'NECO-GAS'!K101</f>
        <v>50088881.960000001</v>
      </c>
      <c r="L101" s="71">
        <f>'NECO-ELECTRIC'!L101+'NECO-GAS'!L101</f>
        <v>66498346.920000002</v>
      </c>
      <c r="M101" s="71">
        <f>'NECO-ELECTRIC'!M101+'NECO-GAS'!M101</f>
        <v>84474270.370000005</v>
      </c>
      <c r="N101" s="72">
        <f>'NECO-ELECTRIC'!N101+'NECO-GAS'!N101</f>
        <v>79791078.420000002</v>
      </c>
      <c r="O101" s="70">
        <f>'NECO-ELECTRIC'!O101+'NECO-GAS'!O101</f>
        <v>81654701.290000007</v>
      </c>
      <c r="P101" s="71">
        <f>'NECO-ELECTRIC'!P101+'NECO-GAS'!P101</f>
        <v>70822519.219999999</v>
      </c>
      <c r="Q101" s="71">
        <f>'NECO-ELECTRIC'!Q101+'NECO-GAS'!Q101</f>
        <v>66870879.849999994</v>
      </c>
      <c r="R101" s="71">
        <f>'NECO-ELECTRIC'!R101+'NECO-GAS'!R101</f>
        <v>61353504.589999996</v>
      </c>
      <c r="S101" s="71">
        <f>'NECO-ELECTRIC'!S101+'NECO-GAS'!S101</f>
        <v>64117644.560000002</v>
      </c>
      <c r="T101" s="71">
        <f>'NECO-ELECTRIC'!T101+'NECO-GAS'!T101</f>
        <v>34590295</v>
      </c>
      <c r="U101" s="118"/>
      <c r="V101" s="242">
        <f>IF(ISERROR((O101-C101)/C101)=TRUE,0,(O101-C101)/C101)</f>
        <v>-2.6238203994065991E-2</v>
      </c>
      <c r="W101" s="243">
        <f t="shared" ref="W101:Z106" si="78">IF(ISERROR((P101-D101)/D101)=TRUE,0,(P101-D101)/D101)</f>
        <v>-6.8475630640488519E-2</v>
      </c>
      <c r="X101" s="244">
        <f t="shared" si="78"/>
        <v>3.3344429022549679E-2</v>
      </c>
      <c r="Y101" s="244">
        <f t="shared" si="78"/>
        <v>0.20259447558099486</v>
      </c>
      <c r="Z101" s="244">
        <f t="shared" si="78"/>
        <v>0.13771846834702642</v>
      </c>
      <c r="AA101" s="209"/>
      <c r="AB101" s="210"/>
      <c r="AC101" s="39">
        <f t="shared" ref="AC101:AG105" si="79">O101-C101</f>
        <v>-2200202.0599999875</v>
      </c>
      <c r="AD101" s="74">
        <f t="shared" si="79"/>
        <v>-5206108.2099999934</v>
      </c>
      <c r="AE101" s="75">
        <f t="shared" si="79"/>
        <v>2157820.0300000012</v>
      </c>
      <c r="AF101" s="75">
        <f t="shared" si="79"/>
        <v>10335887.399999999</v>
      </c>
      <c r="AG101" s="75">
        <f t="shared" si="79"/>
        <v>7761308.3100000024</v>
      </c>
      <c r="AH101" s="120"/>
      <c r="AI101" s="121"/>
    </row>
    <row r="102" spans="1:35" s="42" customFormat="1" x14ac:dyDescent="0.25">
      <c r="A102" s="176"/>
      <c r="B102" s="43" t="s">
        <v>31</v>
      </c>
      <c r="C102" s="70">
        <f>'NECO-ELECTRIC'!C102+'NECO-GAS'!C102</f>
        <v>4151123.16</v>
      </c>
      <c r="D102" s="71">
        <f>'NECO-ELECTRIC'!D102+'NECO-GAS'!D102</f>
        <v>5398763.1600000001</v>
      </c>
      <c r="E102" s="71">
        <f>'NECO-ELECTRIC'!E102+'NECO-GAS'!E102</f>
        <v>4412611.07</v>
      </c>
      <c r="F102" s="71">
        <f>'NECO-ELECTRIC'!F102+'NECO-GAS'!F102</f>
        <v>4418505.99</v>
      </c>
      <c r="G102" s="71">
        <f>'NECO-ELECTRIC'!G102+'NECO-GAS'!G102</f>
        <v>3622941.02</v>
      </c>
      <c r="H102" s="71">
        <f>'NECO-ELECTRIC'!H102+'NECO-GAS'!H102</f>
        <v>3408263.4799999995</v>
      </c>
      <c r="I102" s="71">
        <f>'NECO-ELECTRIC'!I102+'NECO-GAS'!I102</f>
        <v>3353491.52</v>
      </c>
      <c r="J102" s="71">
        <f>'NECO-ELECTRIC'!J102+'NECO-GAS'!J102</f>
        <v>3272260.1199999996</v>
      </c>
      <c r="K102" s="71">
        <f>'NECO-ELECTRIC'!K102+'NECO-GAS'!K102</f>
        <v>2472943.2999999998</v>
      </c>
      <c r="L102" s="71">
        <f>'NECO-ELECTRIC'!L102+'NECO-GAS'!L102</f>
        <v>2963744.17</v>
      </c>
      <c r="M102" s="71">
        <f>'NECO-ELECTRIC'!M102+'NECO-GAS'!M102</f>
        <v>4169293.43</v>
      </c>
      <c r="N102" s="72">
        <f>'NECO-ELECTRIC'!N102+'NECO-GAS'!N102</f>
        <v>5775974.1799999997</v>
      </c>
      <c r="O102" s="70">
        <f>'NECO-ELECTRIC'!O102+'NECO-GAS'!O102</f>
        <v>3454235.29</v>
      </c>
      <c r="P102" s="71">
        <f>'NECO-ELECTRIC'!P102+'NECO-GAS'!P102</f>
        <v>3290436.71</v>
      </c>
      <c r="Q102" s="71">
        <f>'NECO-ELECTRIC'!Q102+'NECO-GAS'!Q102</f>
        <v>3424202.02</v>
      </c>
      <c r="R102" s="71">
        <f>'NECO-ELECTRIC'!R102+'NECO-GAS'!R102</f>
        <v>3091742.64</v>
      </c>
      <c r="S102" s="71">
        <f>'NECO-ELECTRIC'!S102+'NECO-GAS'!S102</f>
        <v>3117697.82</v>
      </c>
      <c r="T102" s="71">
        <f>'NECO-ELECTRIC'!T102+'NECO-GAS'!T102</f>
        <v>1621411</v>
      </c>
      <c r="U102" s="118"/>
      <c r="V102" s="242">
        <f t="shared" ref="V102:V106" si="80">IF(ISERROR((O102-C102)/C102)=TRUE,0,(O102-C102)/C102)</f>
        <v>-0.16787935292192105</v>
      </c>
      <c r="W102" s="243">
        <f t="shared" si="78"/>
        <v>-0.39052027057249167</v>
      </c>
      <c r="X102" s="244">
        <f t="shared" si="78"/>
        <v>-0.22399641262741068</v>
      </c>
      <c r="Y102" s="244">
        <f t="shared" si="78"/>
        <v>-0.3002741996961738</v>
      </c>
      <c r="Z102" s="244">
        <f t="shared" si="78"/>
        <v>-0.13945664508775255</v>
      </c>
      <c r="AA102" s="209"/>
      <c r="AB102" s="210"/>
      <c r="AC102" s="39">
        <f t="shared" si="72"/>
        <v>-696887.87000000011</v>
      </c>
      <c r="AD102" s="74">
        <f t="shared" si="79"/>
        <v>-2108326.4500000002</v>
      </c>
      <c r="AE102" s="75">
        <f t="shared" si="79"/>
        <v>-988409.05000000028</v>
      </c>
      <c r="AF102" s="75">
        <f t="shared" si="79"/>
        <v>-1326763.3500000001</v>
      </c>
      <c r="AG102" s="75">
        <f t="shared" si="79"/>
        <v>-505243.20000000019</v>
      </c>
      <c r="AH102" s="120"/>
      <c r="AI102" s="121"/>
    </row>
    <row r="103" spans="1:35" s="42" customFormat="1" x14ac:dyDescent="0.25">
      <c r="A103" s="176"/>
      <c r="B103" s="43" t="s">
        <v>32</v>
      </c>
      <c r="C103" s="70">
        <f>'NECO-ELECTRIC'!C103+'NECO-GAS'!C103</f>
        <v>16911722.690000001</v>
      </c>
      <c r="D103" s="71">
        <f>'NECO-ELECTRIC'!D103+'NECO-GAS'!D103</f>
        <v>14765528.280000001</v>
      </c>
      <c r="E103" s="71">
        <f>'NECO-ELECTRIC'!E103+'NECO-GAS'!E103</f>
        <v>13203835.760000002</v>
      </c>
      <c r="F103" s="71">
        <f>'NECO-ELECTRIC'!F103+'NECO-GAS'!F103</f>
        <v>9740805.3000000007</v>
      </c>
      <c r="G103" s="71">
        <f>'NECO-ELECTRIC'!G103+'NECO-GAS'!G103</f>
        <v>10356328.359999999</v>
      </c>
      <c r="H103" s="71">
        <f>'NECO-ELECTRIC'!H103+'NECO-GAS'!H103</f>
        <v>12313376.25</v>
      </c>
      <c r="I103" s="71">
        <f>'NECO-ELECTRIC'!I103+'NECO-GAS'!I103</f>
        <v>11242248.690000001</v>
      </c>
      <c r="J103" s="71">
        <f>'NECO-ELECTRIC'!J103+'NECO-GAS'!J103</f>
        <v>11661642.829999998</v>
      </c>
      <c r="K103" s="71">
        <f>'NECO-ELECTRIC'!K103+'NECO-GAS'!K103</f>
        <v>9166630.5999999996</v>
      </c>
      <c r="L103" s="71">
        <f>'NECO-ELECTRIC'!L103+'NECO-GAS'!L103</f>
        <v>11746194.380000001</v>
      </c>
      <c r="M103" s="71">
        <f>'NECO-ELECTRIC'!M103+'NECO-GAS'!M103</f>
        <v>15861674.629999999</v>
      </c>
      <c r="N103" s="72">
        <f>'NECO-ELECTRIC'!N103+'NECO-GAS'!N103</f>
        <v>14740187.460000001</v>
      </c>
      <c r="O103" s="70">
        <f>'NECO-ELECTRIC'!O103+'NECO-GAS'!O103</f>
        <v>14581234.289999999</v>
      </c>
      <c r="P103" s="71">
        <f>'NECO-ELECTRIC'!P103+'NECO-GAS'!P103</f>
        <v>11382444.880000001</v>
      </c>
      <c r="Q103" s="71">
        <f>'NECO-ELECTRIC'!Q103+'NECO-GAS'!Q103</f>
        <v>11882482.08</v>
      </c>
      <c r="R103" s="71">
        <f>'NECO-ELECTRIC'!R103+'NECO-GAS'!R103</f>
        <v>10249667.09</v>
      </c>
      <c r="S103" s="71">
        <f>'NECO-ELECTRIC'!S103+'NECO-GAS'!S103</f>
        <v>10310846.6</v>
      </c>
      <c r="T103" s="71">
        <f>'NECO-ELECTRIC'!T103+'NECO-GAS'!T103</f>
        <v>5412220</v>
      </c>
      <c r="U103" s="118"/>
      <c r="V103" s="242">
        <f t="shared" si="80"/>
        <v>-0.13780313470833067</v>
      </c>
      <c r="W103" s="243">
        <f t="shared" si="78"/>
        <v>-0.22912037658567269</v>
      </c>
      <c r="X103" s="244">
        <f t="shared" si="78"/>
        <v>-0.10007347137738112</v>
      </c>
      <c r="Y103" s="244">
        <f t="shared" si="78"/>
        <v>5.2240217756944499E-2</v>
      </c>
      <c r="Z103" s="244">
        <f t="shared" si="78"/>
        <v>-4.3916877119952362E-3</v>
      </c>
      <c r="AA103" s="209"/>
      <c r="AB103" s="210"/>
      <c r="AC103" s="39">
        <f t="shared" si="72"/>
        <v>-2330488.4000000022</v>
      </c>
      <c r="AD103" s="74">
        <f t="shared" si="79"/>
        <v>-3383083.4000000004</v>
      </c>
      <c r="AE103" s="75">
        <f t="shared" si="79"/>
        <v>-1321353.6800000016</v>
      </c>
      <c r="AF103" s="75">
        <f t="shared" si="79"/>
        <v>508861.78999999911</v>
      </c>
      <c r="AG103" s="75">
        <f t="shared" si="79"/>
        <v>-45481.759999999776</v>
      </c>
      <c r="AH103" s="120"/>
      <c r="AI103" s="121"/>
    </row>
    <row r="104" spans="1:35" s="42" customFormat="1" x14ac:dyDescent="0.25">
      <c r="A104" s="176"/>
      <c r="B104" s="43" t="s">
        <v>33</v>
      </c>
      <c r="C104" s="70">
        <f>'NECO-ELECTRIC'!C104+'NECO-GAS'!C104</f>
        <v>25330873.729999997</v>
      </c>
      <c r="D104" s="71">
        <f>'NECO-ELECTRIC'!D104+'NECO-GAS'!D104</f>
        <v>23303570.18</v>
      </c>
      <c r="E104" s="71">
        <f>'NECO-ELECTRIC'!E104+'NECO-GAS'!E104</f>
        <v>23144130.579999998</v>
      </c>
      <c r="F104" s="71">
        <f>'NECO-ELECTRIC'!F104+'NECO-GAS'!F104</f>
        <v>17386602.199999999</v>
      </c>
      <c r="G104" s="71">
        <f>'NECO-ELECTRIC'!G104+'NECO-GAS'!G104</f>
        <v>18040189.689999998</v>
      </c>
      <c r="H104" s="71">
        <f>'NECO-ELECTRIC'!H104+'NECO-GAS'!H104</f>
        <v>20656047.340000004</v>
      </c>
      <c r="I104" s="71">
        <f>'NECO-ELECTRIC'!I104+'NECO-GAS'!I104</f>
        <v>18507746.390000001</v>
      </c>
      <c r="J104" s="71">
        <f>'NECO-ELECTRIC'!J104+'NECO-GAS'!J104</f>
        <v>19848172.649999999</v>
      </c>
      <c r="K104" s="71">
        <f>'NECO-ELECTRIC'!K104+'NECO-GAS'!K104</f>
        <v>15442635.870000001</v>
      </c>
      <c r="L104" s="71">
        <f>'NECO-ELECTRIC'!L104+'NECO-GAS'!L104</f>
        <v>18861616.579999998</v>
      </c>
      <c r="M104" s="71">
        <f>'NECO-ELECTRIC'!M104+'NECO-GAS'!M104</f>
        <v>24295269.710000001</v>
      </c>
      <c r="N104" s="72">
        <f>'NECO-ELECTRIC'!N104+'NECO-GAS'!N104</f>
        <v>22370132.300000001</v>
      </c>
      <c r="O104" s="70">
        <f>'NECO-ELECTRIC'!O104+'NECO-GAS'!O104</f>
        <v>22901586.039999999</v>
      </c>
      <c r="P104" s="71">
        <f>'NECO-ELECTRIC'!P104+'NECO-GAS'!P104</f>
        <v>17197397.899999999</v>
      </c>
      <c r="Q104" s="71">
        <f>'NECO-ELECTRIC'!Q104+'NECO-GAS'!Q104</f>
        <v>20128483.73</v>
      </c>
      <c r="R104" s="71">
        <f>'NECO-ELECTRIC'!R104+'NECO-GAS'!R104</f>
        <v>17445674.68</v>
      </c>
      <c r="S104" s="71">
        <f>'NECO-ELECTRIC'!S104+'NECO-GAS'!S104</f>
        <v>18285308.93</v>
      </c>
      <c r="T104" s="71">
        <f>'NECO-ELECTRIC'!T104+'NECO-GAS'!T104</f>
        <v>9052811</v>
      </c>
      <c r="U104" s="118"/>
      <c r="V104" s="242">
        <f t="shared" si="80"/>
        <v>-9.5902246242810435E-2</v>
      </c>
      <c r="W104" s="243">
        <f t="shared" si="78"/>
        <v>-0.26202733026892799</v>
      </c>
      <c r="X104" s="244">
        <f t="shared" si="78"/>
        <v>-0.13029855840020058</v>
      </c>
      <c r="Y104" s="244">
        <f t="shared" si="78"/>
        <v>3.3975862172771426E-3</v>
      </c>
      <c r="Z104" s="244">
        <f t="shared" si="78"/>
        <v>1.3587398148916146E-2</v>
      </c>
      <c r="AA104" s="209"/>
      <c r="AB104" s="210"/>
      <c r="AC104" s="39">
        <f t="shared" si="72"/>
        <v>-2429287.6899999976</v>
      </c>
      <c r="AD104" s="74">
        <f t="shared" si="79"/>
        <v>-6106172.2800000012</v>
      </c>
      <c r="AE104" s="75">
        <f t="shared" si="79"/>
        <v>-3015646.8499999978</v>
      </c>
      <c r="AF104" s="75">
        <f t="shared" si="79"/>
        <v>59072.480000000447</v>
      </c>
      <c r="AG104" s="75">
        <f t="shared" si="79"/>
        <v>245119.24000000209</v>
      </c>
      <c r="AH104" s="120"/>
      <c r="AI104" s="121"/>
    </row>
    <row r="105" spans="1:35" s="42" customFormat="1" x14ac:dyDescent="0.25">
      <c r="A105" s="176"/>
      <c r="B105" s="43" t="s">
        <v>34</v>
      </c>
      <c r="C105" s="70">
        <f>'NECO-ELECTRIC'!C105+'NECO-GAS'!C105</f>
        <v>25967784.060000002</v>
      </c>
      <c r="D105" s="71">
        <f>'NECO-ELECTRIC'!D105+'NECO-GAS'!D105</f>
        <v>23849882.839999996</v>
      </c>
      <c r="E105" s="71">
        <f>'NECO-ELECTRIC'!E105+'NECO-GAS'!E105</f>
        <v>26959711.82</v>
      </c>
      <c r="F105" s="71">
        <f>'NECO-ELECTRIC'!F105+'NECO-GAS'!F105</f>
        <v>20215781.050000001</v>
      </c>
      <c r="G105" s="71">
        <f>'NECO-ELECTRIC'!G105+'NECO-GAS'!G105</f>
        <v>21947338.609999999</v>
      </c>
      <c r="H105" s="71">
        <f>'NECO-ELECTRIC'!H105+'NECO-GAS'!H105</f>
        <v>26621371.989999998</v>
      </c>
      <c r="I105" s="71">
        <f>'NECO-ELECTRIC'!I105+'NECO-GAS'!I105</f>
        <v>20989468.700000003</v>
      </c>
      <c r="J105" s="71">
        <f>'NECO-ELECTRIC'!J105+'NECO-GAS'!J105</f>
        <v>24470780.920000002</v>
      </c>
      <c r="K105" s="71">
        <f>'NECO-ELECTRIC'!K105+'NECO-GAS'!K105</f>
        <v>20527128.57</v>
      </c>
      <c r="L105" s="71">
        <f>'NECO-ELECTRIC'!L105+'NECO-GAS'!L105</f>
        <v>22147609.649999999</v>
      </c>
      <c r="M105" s="71">
        <f>'NECO-ELECTRIC'!M105+'NECO-GAS'!M105</f>
        <v>26001757.419999998</v>
      </c>
      <c r="N105" s="72">
        <f>'NECO-ELECTRIC'!N105+'NECO-GAS'!N105</f>
        <v>24998387.870000001</v>
      </c>
      <c r="O105" s="70">
        <f>'NECO-ELECTRIC'!O105+'NECO-GAS'!O105</f>
        <v>23953666.310000002</v>
      </c>
      <c r="P105" s="71">
        <f>'NECO-ELECTRIC'!P105+'NECO-GAS'!P105</f>
        <v>18954242.460000001</v>
      </c>
      <c r="Q105" s="71">
        <f>'NECO-ELECTRIC'!Q105+'NECO-GAS'!Q105</f>
        <v>24212723.390000001</v>
      </c>
      <c r="R105" s="71">
        <f>'NECO-ELECTRIC'!R105+'NECO-GAS'!R105</f>
        <v>19597435.52</v>
      </c>
      <c r="S105" s="71">
        <f>'NECO-ELECTRIC'!S105+'NECO-GAS'!S105</f>
        <v>22662468.23</v>
      </c>
      <c r="T105" s="71">
        <f>'NECO-ELECTRIC'!T105+'NECO-GAS'!T105</f>
        <v>10873578</v>
      </c>
      <c r="U105" s="118"/>
      <c r="V105" s="242">
        <f t="shared" si="80"/>
        <v>-7.7562172626908385E-2</v>
      </c>
      <c r="W105" s="243">
        <f t="shared" si="78"/>
        <v>-0.20526894881803101</v>
      </c>
      <c r="X105" s="244">
        <f t="shared" si="78"/>
        <v>-0.10189235138493405</v>
      </c>
      <c r="Y105" s="244">
        <f t="shared" si="78"/>
        <v>-3.0587268850539969E-2</v>
      </c>
      <c r="Z105" s="244">
        <f t="shared" si="78"/>
        <v>3.2583887855731269E-2</v>
      </c>
      <c r="AA105" s="209"/>
      <c r="AB105" s="210"/>
      <c r="AC105" s="39">
        <f t="shared" si="72"/>
        <v>-2014117.75</v>
      </c>
      <c r="AD105" s="74">
        <f t="shared" si="79"/>
        <v>-4895640.3799999952</v>
      </c>
      <c r="AE105" s="75">
        <f t="shared" si="79"/>
        <v>-2746988.4299999997</v>
      </c>
      <c r="AF105" s="75">
        <f t="shared" si="79"/>
        <v>-618345.53000000119</v>
      </c>
      <c r="AG105" s="75">
        <f t="shared" si="79"/>
        <v>715129.62000000104</v>
      </c>
      <c r="AH105" s="120"/>
      <c r="AI105" s="121"/>
    </row>
    <row r="106" spans="1:35" s="154" customFormat="1" x14ac:dyDescent="0.25">
      <c r="A106" s="177"/>
      <c r="B106" s="43" t="s">
        <v>35</v>
      </c>
      <c r="C106" s="155">
        <f>SUM(C101:C105)</f>
        <v>156216406.98999998</v>
      </c>
      <c r="D106" s="156">
        <f t="shared" ref="D106:AE106" si="81">SUM(D101:D105)</f>
        <v>143346371.88999999</v>
      </c>
      <c r="E106" s="156">
        <f t="shared" si="81"/>
        <v>132433349.04999998</v>
      </c>
      <c r="F106" s="157">
        <f t="shared" si="81"/>
        <v>102779311.73</v>
      </c>
      <c r="G106" s="156">
        <f t="shared" si="81"/>
        <v>110323133.92999999</v>
      </c>
      <c r="H106" s="156">
        <f t="shared" si="81"/>
        <v>132076146.45</v>
      </c>
      <c r="I106" s="156">
        <f t="shared" si="81"/>
        <v>121033715.64</v>
      </c>
      <c r="J106" s="156">
        <f t="shared" si="81"/>
        <v>120539759.44000001</v>
      </c>
      <c r="K106" s="156">
        <f t="shared" si="81"/>
        <v>97698220.300000012</v>
      </c>
      <c r="L106" s="156">
        <f t="shared" si="81"/>
        <v>122217511.69999999</v>
      </c>
      <c r="M106" s="156">
        <f t="shared" si="81"/>
        <v>154802265.56</v>
      </c>
      <c r="N106" s="158">
        <f t="shared" si="81"/>
        <v>147675760.22999999</v>
      </c>
      <c r="O106" s="155">
        <f t="shared" si="81"/>
        <v>146545423.22</v>
      </c>
      <c r="P106" s="156">
        <f t="shared" si="81"/>
        <v>121647041.16999999</v>
      </c>
      <c r="Q106" s="156">
        <f t="shared" si="81"/>
        <v>126518771.06999999</v>
      </c>
      <c r="R106" s="156">
        <f t="shared" si="81"/>
        <v>111738024.52</v>
      </c>
      <c r="S106" s="156">
        <f t="shared" ref="S106:T106" si="82">SUM(S101:S105)</f>
        <v>118493966.14</v>
      </c>
      <c r="T106" s="156">
        <f t="shared" si="82"/>
        <v>61550315</v>
      </c>
      <c r="U106" s="158"/>
      <c r="V106" s="246">
        <f t="shared" si="80"/>
        <v>-6.1907605970089034E-2</v>
      </c>
      <c r="W106" s="247">
        <f t="shared" si="78"/>
        <v>-0.15137690918784788</v>
      </c>
      <c r="X106" s="248">
        <f t="shared" si="78"/>
        <v>-4.4660789917552797E-2</v>
      </c>
      <c r="Y106" s="248">
        <f t="shared" si="78"/>
        <v>8.7164553247198434E-2</v>
      </c>
      <c r="Z106" s="248">
        <f t="shared" si="78"/>
        <v>7.4062727543476051E-2</v>
      </c>
      <c r="AA106" s="256"/>
      <c r="AB106" s="257"/>
      <c r="AC106" s="157">
        <f t="shared" si="76"/>
        <v>-9670983.7699999884</v>
      </c>
      <c r="AD106" s="159">
        <f t="shared" si="81"/>
        <v>-21699330.719999991</v>
      </c>
      <c r="AE106" s="160">
        <f t="shared" si="81"/>
        <v>-5914577.9799999986</v>
      </c>
      <c r="AF106" s="160">
        <f t="shared" ref="AF106:AG106" si="83">SUM(AF101:AF105)</f>
        <v>8958712.7899999972</v>
      </c>
      <c r="AG106" s="160">
        <f t="shared" si="83"/>
        <v>8170832.2100000056</v>
      </c>
      <c r="AH106" s="160"/>
      <c r="AI106" s="161"/>
    </row>
    <row r="107" spans="1:35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5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</row>
    <row r="108" spans="1:35" s="68" customFormat="1" x14ac:dyDescent="0.25">
      <c r="A108" s="176"/>
      <c r="B108" s="69" t="s">
        <v>30</v>
      </c>
      <c r="C108" s="70">
        <f>'NECO-ELECTRIC'!C108+'NECO-GAS'!C108</f>
        <v>523776</v>
      </c>
      <c r="D108" s="71">
        <f>'NECO-ELECTRIC'!D108+'NECO-GAS'!D108</f>
        <v>524809</v>
      </c>
      <c r="E108" s="71">
        <f>'NECO-ELECTRIC'!E108+'NECO-GAS'!E108</f>
        <v>540038</v>
      </c>
      <c r="F108" s="71">
        <f>'NECO-ELECTRIC'!F108+'NECO-GAS'!F108</f>
        <v>488613</v>
      </c>
      <c r="G108" s="71">
        <f>'NECO-ELECTRIC'!G108+'NECO-GAS'!G108</f>
        <v>561929</v>
      </c>
      <c r="H108" s="71">
        <f>'NECO-ELECTRIC'!H108+'NECO-GAS'!H108</f>
        <v>544499</v>
      </c>
      <c r="I108" s="71">
        <f>'NECO-ELECTRIC'!I108+'NECO-GAS'!I108</f>
        <v>533751</v>
      </c>
      <c r="J108" s="71">
        <f>'NECO-ELECTRIC'!J108+'NECO-GAS'!J108</f>
        <v>599287</v>
      </c>
      <c r="K108" s="71">
        <f>'NECO-ELECTRIC'!K108+'NECO-GAS'!K108</f>
        <v>525587</v>
      </c>
      <c r="L108" s="71">
        <f>'NECO-ELECTRIC'!L108+'NECO-GAS'!L108</f>
        <v>584206</v>
      </c>
      <c r="M108" s="71">
        <f>'NECO-ELECTRIC'!M108+'NECO-GAS'!M108</f>
        <v>599014</v>
      </c>
      <c r="N108" s="72">
        <f>'NECO-ELECTRIC'!N108+'NECO-GAS'!N108</f>
        <v>552360</v>
      </c>
      <c r="O108" s="70">
        <f>'NECO-ELECTRIC'!O108+'NECO-GAS'!O108</f>
        <v>595760</v>
      </c>
      <c r="P108" s="71">
        <f>'NECO-ELECTRIC'!P108+'NECO-GAS'!P108</f>
        <v>562182</v>
      </c>
      <c r="Q108" s="71">
        <f>'NECO-ELECTRIC'!Q108+'NECO-GAS'!Q108</f>
        <v>556208</v>
      </c>
      <c r="R108" s="71">
        <f>'NECO-ELECTRIC'!R108+'NECO-GAS'!R108</f>
        <v>586069</v>
      </c>
      <c r="S108" s="71">
        <f>'NECO-ELECTRIC'!S108+'NECO-GAS'!S108</f>
        <v>592389</v>
      </c>
      <c r="T108" s="71">
        <f>'NECO-ELECTRIC'!T108+'NECO-GAS'!T108</f>
        <v>270443</v>
      </c>
      <c r="U108" s="125"/>
      <c r="V108" s="242">
        <f>IF(ISERROR((O108-C108)/C108)=TRUE,0,(O108-C108)/C108)</f>
        <v>0.13743279569892472</v>
      </c>
      <c r="W108" s="243">
        <f t="shared" ref="W108:Z113" si="84">IF(ISERROR((P108-D108)/D108)=TRUE,0,(P108-D108)/D108)</f>
        <v>7.1212574479477292E-2</v>
      </c>
      <c r="X108" s="244">
        <f t="shared" si="84"/>
        <v>2.9942337391072479E-2</v>
      </c>
      <c r="Y108" s="244">
        <f t="shared" si="84"/>
        <v>0.19945437391145959</v>
      </c>
      <c r="Z108" s="244">
        <f t="shared" si="84"/>
        <v>5.420613636242301E-2</v>
      </c>
      <c r="AA108" s="209"/>
      <c r="AB108" s="210"/>
      <c r="AC108" s="38">
        <f t="shared" ref="AC108:AG112" si="85">O108-C108</f>
        <v>71984</v>
      </c>
      <c r="AD108" s="74">
        <f t="shared" si="85"/>
        <v>37373</v>
      </c>
      <c r="AE108" s="75">
        <f t="shared" si="85"/>
        <v>16170</v>
      </c>
      <c r="AF108" s="75">
        <f t="shared" si="85"/>
        <v>97456</v>
      </c>
      <c r="AG108" s="75">
        <f t="shared" si="85"/>
        <v>30460</v>
      </c>
      <c r="AH108" s="126"/>
      <c r="AI108" s="127"/>
    </row>
    <row r="109" spans="1:35" s="68" customFormat="1" x14ac:dyDescent="0.25">
      <c r="A109" s="176"/>
      <c r="B109" s="69" t="s">
        <v>31</v>
      </c>
      <c r="C109" s="70">
        <f>'NECO-ELECTRIC'!C109+'NECO-GAS'!C109</f>
        <v>43234</v>
      </c>
      <c r="D109" s="71">
        <f>'NECO-ELECTRIC'!D109+'NECO-GAS'!D109</f>
        <v>50855</v>
      </c>
      <c r="E109" s="71">
        <f>'NECO-ELECTRIC'!E109+'NECO-GAS'!E109</f>
        <v>49961</v>
      </c>
      <c r="F109" s="71">
        <f>'NECO-ELECTRIC'!F109+'NECO-GAS'!F109</f>
        <v>51239</v>
      </c>
      <c r="G109" s="71">
        <f>'NECO-ELECTRIC'!G109+'NECO-GAS'!G109</f>
        <v>52256</v>
      </c>
      <c r="H109" s="71">
        <f>'NECO-ELECTRIC'!H109+'NECO-GAS'!H109</f>
        <v>47311</v>
      </c>
      <c r="I109" s="71">
        <f>'NECO-ELECTRIC'!I109+'NECO-GAS'!I109</f>
        <v>46280</v>
      </c>
      <c r="J109" s="71">
        <f>'NECO-ELECTRIC'!J109+'NECO-GAS'!J109</f>
        <v>50296</v>
      </c>
      <c r="K109" s="71">
        <f>'NECO-ELECTRIC'!K109+'NECO-GAS'!K109</f>
        <v>43441</v>
      </c>
      <c r="L109" s="71">
        <f>'NECO-ELECTRIC'!L109+'NECO-GAS'!L109</f>
        <v>47611</v>
      </c>
      <c r="M109" s="71">
        <f>'NECO-ELECTRIC'!M109+'NECO-GAS'!M109</f>
        <v>52735</v>
      </c>
      <c r="N109" s="72">
        <f>'NECO-ELECTRIC'!N109+'NECO-GAS'!N109</f>
        <v>65838</v>
      </c>
      <c r="O109" s="70">
        <f>'NECO-ELECTRIC'!O109+'NECO-GAS'!O109</f>
        <v>53600</v>
      </c>
      <c r="P109" s="71">
        <f>'NECO-ELECTRIC'!P109+'NECO-GAS'!P109</f>
        <v>49735</v>
      </c>
      <c r="Q109" s="71">
        <f>'NECO-ELECTRIC'!Q109+'NECO-GAS'!Q109</f>
        <v>51769</v>
      </c>
      <c r="R109" s="71">
        <f>'NECO-ELECTRIC'!R109+'NECO-GAS'!R109</f>
        <v>49486</v>
      </c>
      <c r="S109" s="71">
        <f>'NECO-ELECTRIC'!S109+'NECO-GAS'!S109</f>
        <v>49589</v>
      </c>
      <c r="T109" s="71">
        <f>'NECO-ELECTRIC'!T109+'NECO-GAS'!T109</f>
        <v>24096</v>
      </c>
      <c r="U109" s="125"/>
      <c r="V109" s="242">
        <f t="shared" ref="V109:V113" si="86">IF(ISERROR((O109-C109)/C109)=TRUE,0,(O109-C109)/C109)</f>
        <v>0.23976499976870055</v>
      </c>
      <c r="W109" s="243">
        <f t="shared" si="84"/>
        <v>-2.202339986235375E-2</v>
      </c>
      <c r="X109" s="244">
        <f t="shared" si="84"/>
        <v>3.6188226816917198E-2</v>
      </c>
      <c r="Y109" s="244">
        <f t="shared" si="84"/>
        <v>-3.421222115966354E-2</v>
      </c>
      <c r="Z109" s="244">
        <f t="shared" si="84"/>
        <v>-5.1037201469687689E-2</v>
      </c>
      <c r="AA109" s="209"/>
      <c r="AB109" s="210"/>
      <c r="AC109" s="38">
        <f t="shared" si="72"/>
        <v>10366</v>
      </c>
      <c r="AD109" s="74">
        <f t="shared" si="85"/>
        <v>-1120</v>
      </c>
      <c r="AE109" s="75">
        <f t="shared" si="85"/>
        <v>1808</v>
      </c>
      <c r="AF109" s="75">
        <f t="shared" si="85"/>
        <v>-1753</v>
      </c>
      <c r="AG109" s="75">
        <f t="shared" si="85"/>
        <v>-2667</v>
      </c>
      <c r="AH109" s="126"/>
      <c r="AI109" s="127"/>
    </row>
    <row r="110" spans="1:35" s="68" customFormat="1" x14ac:dyDescent="0.25">
      <c r="A110" s="176"/>
      <c r="B110" s="69" t="s">
        <v>32</v>
      </c>
      <c r="C110" s="70">
        <f>'NECO-ELECTRIC'!C110+'NECO-GAS'!C110</f>
        <v>64990</v>
      </c>
      <c r="D110" s="71">
        <f>'NECO-ELECTRIC'!D110+'NECO-GAS'!D110</f>
        <v>63534</v>
      </c>
      <c r="E110" s="71">
        <f>'NECO-ELECTRIC'!E110+'NECO-GAS'!E110</f>
        <v>68716</v>
      </c>
      <c r="F110" s="71">
        <f>'NECO-ELECTRIC'!F110+'NECO-GAS'!F110</f>
        <v>59941</v>
      </c>
      <c r="G110" s="71">
        <f>'NECO-ELECTRIC'!G110+'NECO-GAS'!G110</f>
        <v>66119</v>
      </c>
      <c r="H110" s="71">
        <f>'NECO-ELECTRIC'!H110+'NECO-GAS'!H110</f>
        <v>68194</v>
      </c>
      <c r="I110" s="71">
        <f>'NECO-ELECTRIC'!I110+'NECO-GAS'!I110</f>
        <v>60857</v>
      </c>
      <c r="J110" s="71">
        <f>'NECO-ELECTRIC'!J110+'NECO-GAS'!J110</f>
        <v>72995</v>
      </c>
      <c r="K110" s="71">
        <f>'NECO-ELECTRIC'!K110+'NECO-GAS'!K110</f>
        <v>61933</v>
      </c>
      <c r="L110" s="71">
        <f>'NECO-ELECTRIC'!L110+'NECO-GAS'!L110</f>
        <v>67904</v>
      </c>
      <c r="M110" s="71">
        <f>'NECO-ELECTRIC'!M110+'NECO-GAS'!M110</f>
        <v>89579</v>
      </c>
      <c r="N110" s="72">
        <f>'NECO-ELECTRIC'!N110+'NECO-GAS'!N110</f>
        <v>69675</v>
      </c>
      <c r="O110" s="70">
        <f>'NECO-ELECTRIC'!O110+'NECO-GAS'!O110</f>
        <v>68245</v>
      </c>
      <c r="P110" s="71">
        <f>'NECO-ELECTRIC'!P110+'NECO-GAS'!P110</f>
        <v>62635</v>
      </c>
      <c r="Q110" s="71">
        <f>'NECO-ELECTRIC'!Q110+'NECO-GAS'!Q110</f>
        <v>67142</v>
      </c>
      <c r="R110" s="71">
        <f>'NECO-ELECTRIC'!R110+'NECO-GAS'!R110</f>
        <v>69751</v>
      </c>
      <c r="S110" s="71">
        <f>'NECO-ELECTRIC'!S110+'NECO-GAS'!S110</f>
        <v>71981</v>
      </c>
      <c r="T110" s="71">
        <f>'NECO-ELECTRIC'!T110+'NECO-GAS'!T110</f>
        <v>32431</v>
      </c>
      <c r="U110" s="125"/>
      <c r="V110" s="242">
        <f t="shared" si="86"/>
        <v>5.0084628404369905E-2</v>
      </c>
      <c r="W110" s="243">
        <f t="shared" si="84"/>
        <v>-1.4149903988415652E-2</v>
      </c>
      <c r="X110" s="244">
        <f t="shared" si="84"/>
        <v>-2.2905873450142614E-2</v>
      </c>
      <c r="Y110" s="244">
        <f t="shared" si="84"/>
        <v>0.16366093325103018</v>
      </c>
      <c r="Z110" s="244">
        <f t="shared" si="84"/>
        <v>8.8658328165882733E-2</v>
      </c>
      <c r="AA110" s="209"/>
      <c r="AB110" s="210"/>
      <c r="AC110" s="38">
        <f t="shared" ref="AC110:AC140" si="87">O110-C110</f>
        <v>3255</v>
      </c>
      <c r="AD110" s="74">
        <f t="shared" si="85"/>
        <v>-899</v>
      </c>
      <c r="AE110" s="75">
        <f t="shared" si="85"/>
        <v>-1574</v>
      </c>
      <c r="AF110" s="75">
        <f t="shared" si="85"/>
        <v>9810</v>
      </c>
      <c r="AG110" s="75">
        <f t="shared" si="85"/>
        <v>5862</v>
      </c>
      <c r="AH110" s="126"/>
      <c r="AI110" s="127"/>
    </row>
    <row r="111" spans="1:35" s="68" customFormat="1" x14ac:dyDescent="0.25">
      <c r="A111" s="176"/>
      <c r="B111" s="69" t="s">
        <v>33</v>
      </c>
      <c r="C111" s="70">
        <f>'NECO-ELECTRIC'!C111+'NECO-GAS'!C111</f>
        <v>13629</v>
      </c>
      <c r="D111" s="71">
        <f>'NECO-ELECTRIC'!D111+'NECO-GAS'!D111</f>
        <v>13696</v>
      </c>
      <c r="E111" s="71">
        <f>'NECO-ELECTRIC'!E111+'NECO-GAS'!E111</f>
        <v>15088</v>
      </c>
      <c r="F111" s="71">
        <f>'NECO-ELECTRIC'!F111+'NECO-GAS'!F111</f>
        <v>12730</v>
      </c>
      <c r="G111" s="71">
        <f>'NECO-ELECTRIC'!G111+'NECO-GAS'!G111</f>
        <v>14357</v>
      </c>
      <c r="H111" s="71">
        <f>'NECO-ELECTRIC'!H111+'NECO-GAS'!H111</f>
        <v>14463</v>
      </c>
      <c r="I111" s="71">
        <f>'NECO-ELECTRIC'!I111+'NECO-GAS'!I111</f>
        <v>12952</v>
      </c>
      <c r="J111" s="71">
        <f>'NECO-ELECTRIC'!J111+'NECO-GAS'!J111</f>
        <v>16058</v>
      </c>
      <c r="K111" s="71">
        <f>'NECO-ELECTRIC'!K111+'NECO-GAS'!K111</f>
        <v>12480</v>
      </c>
      <c r="L111" s="71">
        <f>'NECO-ELECTRIC'!L111+'NECO-GAS'!L111</f>
        <v>14622</v>
      </c>
      <c r="M111" s="71">
        <f>'NECO-ELECTRIC'!M111+'NECO-GAS'!M111</f>
        <v>19559</v>
      </c>
      <c r="N111" s="72">
        <f>'NECO-ELECTRIC'!N111+'NECO-GAS'!N111</f>
        <v>14097</v>
      </c>
      <c r="O111" s="70">
        <f>'NECO-ELECTRIC'!O111+'NECO-GAS'!O111</f>
        <v>14540</v>
      </c>
      <c r="P111" s="71">
        <f>'NECO-ELECTRIC'!P111+'NECO-GAS'!P111</f>
        <v>11974</v>
      </c>
      <c r="Q111" s="71">
        <f>'NECO-ELECTRIC'!Q111+'NECO-GAS'!Q111</f>
        <v>14469</v>
      </c>
      <c r="R111" s="71">
        <f>'NECO-ELECTRIC'!R111+'NECO-GAS'!R111</f>
        <v>14479</v>
      </c>
      <c r="S111" s="71">
        <f>'NECO-ELECTRIC'!S111+'NECO-GAS'!S111</f>
        <v>14800</v>
      </c>
      <c r="T111" s="71">
        <f>'NECO-ELECTRIC'!T111+'NECO-GAS'!T111</f>
        <v>6750</v>
      </c>
      <c r="U111" s="125"/>
      <c r="V111" s="242">
        <f t="shared" si="86"/>
        <v>6.6842761758015998E-2</v>
      </c>
      <c r="W111" s="243">
        <f t="shared" si="84"/>
        <v>-0.12573014018691589</v>
      </c>
      <c r="X111" s="244">
        <f t="shared" si="84"/>
        <v>-4.1025980911983034E-2</v>
      </c>
      <c r="Y111" s="244">
        <f t="shared" si="84"/>
        <v>0.13739198743126474</v>
      </c>
      <c r="Z111" s="244">
        <f t="shared" si="84"/>
        <v>3.0856028418193217E-2</v>
      </c>
      <c r="AA111" s="209"/>
      <c r="AB111" s="210"/>
      <c r="AC111" s="38">
        <f t="shared" si="87"/>
        <v>911</v>
      </c>
      <c r="AD111" s="74">
        <f t="shared" si="85"/>
        <v>-1722</v>
      </c>
      <c r="AE111" s="75">
        <f t="shared" si="85"/>
        <v>-619</v>
      </c>
      <c r="AF111" s="75">
        <f t="shared" si="85"/>
        <v>1749</v>
      </c>
      <c r="AG111" s="75">
        <f t="shared" si="85"/>
        <v>443</v>
      </c>
      <c r="AH111" s="126"/>
      <c r="AI111" s="127"/>
    </row>
    <row r="112" spans="1:35" s="68" customFormat="1" x14ac:dyDescent="0.25">
      <c r="A112" s="176"/>
      <c r="B112" s="69" t="s">
        <v>34</v>
      </c>
      <c r="C112" s="70">
        <f>'NECO-ELECTRIC'!C112+'NECO-GAS'!C112</f>
        <v>2119</v>
      </c>
      <c r="D112" s="71">
        <f>'NECO-ELECTRIC'!D112+'NECO-GAS'!D112</f>
        <v>2099</v>
      </c>
      <c r="E112" s="71">
        <f>'NECO-ELECTRIC'!E112+'NECO-GAS'!E112</f>
        <v>2330</v>
      </c>
      <c r="F112" s="71">
        <f>'NECO-ELECTRIC'!F112+'NECO-GAS'!F112</f>
        <v>2115</v>
      </c>
      <c r="G112" s="71">
        <f>'NECO-ELECTRIC'!G112+'NECO-GAS'!G112</f>
        <v>2126</v>
      </c>
      <c r="H112" s="71">
        <f>'NECO-ELECTRIC'!H112+'NECO-GAS'!H112</f>
        <v>2238</v>
      </c>
      <c r="I112" s="71">
        <f>'NECO-ELECTRIC'!I112+'NECO-GAS'!I112</f>
        <v>1925</v>
      </c>
      <c r="J112" s="71">
        <f>'NECO-ELECTRIC'!J112+'NECO-GAS'!J112</f>
        <v>2291</v>
      </c>
      <c r="K112" s="71">
        <f>'NECO-ELECTRIC'!K112+'NECO-GAS'!K112</f>
        <v>1821</v>
      </c>
      <c r="L112" s="71">
        <f>'NECO-ELECTRIC'!L112+'NECO-GAS'!L112</f>
        <v>2142</v>
      </c>
      <c r="M112" s="71">
        <f>'NECO-ELECTRIC'!M112+'NECO-GAS'!M112</f>
        <v>3249</v>
      </c>
      <c r="N112" s="72">
        <f>'NECO-ELECTRIC'!N112+'NECO-GAS'!N112</f>
        <v>2415</v>
      </c>
      <c r="O112" s="70">
        <f>'NECO-ELECTRIC'!O112+'NECO-GAS'!O112</f>
        <v>2236</v>
      </c>
      <c r="P112" s="71">
        <f>'NECO-ELECTRIC'!P112+'NECO-GAS'!P112</f>
        <v>1871</v>
      </c>
      <c r="Q112" s="71">
        <f>'NECO-ELECTRIC'!Q112+'NECO-GAS'!Q112</f>
        <v>2364</v>
      </c>
      <c r="R112" s="71">
        <f>'NECO-ELECTRIC'!R112+'NECO-GAS'!R112</f>
        <v>2232</v>
      </c>
      <c r="S112" s="71">
        <f>'NECO-ELECTRIC'!S112+'NECO-GAS'!S112</f>
        <v>2311</v>
      </c>
      <c r="T112" s="71">
        <f>'NECO-ELECTRIC'!T112+'NECO-GAS'!T112</f>
        <v>990</v>
      </c>
      <c r="U112" s="125"/>
      <c r="V112" s="242">
        <f t="shared" si="86"/>
        <v>5.5214723926380369E-2</v>
      </c>
      <c r="W112" s="243">
        <f t="shared" si="84"/>
        <v>-0.10862315388280133</v>
      </c>
      <c r="X112" s="244">
        <f t="shared" si="84"/>
        <v>1.4592274678111588E-2</v>
      </c>
      <c r="Y112" s="244">
        <f t="shared" si="84"/>
        <v>5.5319148936170209E-2</v>
      </c>
      <c r="Z112" s="244">
        <f t="shared" si="84"/>
        <v>8.7017873941674512E-2</v>
      </c>
      <c r="AA112" s="209"/>
      <c r="AB112" s="210"/>
      <c r="AC112" s="38">
        <f t="shared" si="87"/>
        <v>117</v>
      </c>
      <c r="AD112" s="74">
        <f t="shared" si="85"/>
        <v>-228</v>
      </c>
      <c r="AE112" s="75">
        <f t="shared" si="85"/>
        <v>34</v>
      </c>
      <c r="AF112" s="75">
        <f t="shared" si="85"/>
        <v>117</v>
      </c>
      <c r="AG112" s="75">
        <f t="shared" si="85"/>
        <v>185</v>
      </c>
      <c r="AH112" s="126"/>
      <c r="AI112" s="127"/>
    </row>
    <row r="113" spans="1:35" s="85" customFormat="1" ht="15.75" thickBot="1" x14ac:dyDescent="0.3">
      <c r="A113" s="177"/>
      <c r="B113" s="77" t="s">
        <v>35</v>
      </c>
      <c r="C113" s="78">
        <f>SUM(C108:C112)</f>
        <v>647748</v>
      </c>
      <c r="D113" s="79">
        <f t="shared" ref="D113:AE127" si="88">SUM(D108:D112)</f>
        <v>654993</v>
      </c>
      <c r="E113" s="79">
        <f t="shared" si="88"/>
        <v>676133</v>
      </c>
      <c r="F113" s="81">
        <f t="shared" si="88"/>
        <v>614638</v>
      </c>
      <c r="G113" s="79">
        <f t="shared" si="88"/>
        <v>696787</v>
      </c>
      <c r="H113" s="79">
        <f t="shared" si="88"/>
        <v>676705</v>
      </c>
      <c r="I113" s="79">
        <f t="shared" si="88"/>
        <v>655765</v>
      </c>
      <c r="J113" s="79">
        <f t="shared" si="88"/>
        <v>740927</v>
      </c>
      <c r="K113" s="79">
        <f t="shared" si="88"/>
        <v>645262</v>
      </c>
      <c r="L113" s="79">
        <f t="shared" si="88"/>
        <v>716485</v>
      </c>
      <c r="M113" s="79">
        <f t="shared" si="88"/>
        <v>764136</v>
      </c>
      <c r="N113" s="80">
        <f t="shared" si="88"/>
        <v>704385</v>
      </c>
      <c r="O113" s="78">
        <f t="shared" si="88"/>
        <v>734381</v>
      </c>
      <c r="P113" s="79">
        <f t="shared" si="88"/>
        <v>688397</v>
      </c>
      <c r="Q113" s="79">
        <f t="shared" si="88"/>
        <v>691952</v>
      </c>
      <c r="R113" s="79">
        <f t="shared" si="88"/>
        <v>722017</v>
      </c>
      <c r="S113" s="79">
        <f t="shared" ref="S113:T113" si="89">SUM(S108:S112)</f>
        <v>731070</v>
      </c>
      <c r="T113" s="79">
        <f t="shared" si="89"/>
        <v>334710</v>
      </c>
      <c r="U113" s="80"/>
      <c r="V113" s="212">
        <f t="shared" si="86"/>
        <v>0.13374491314523548</v>
      </c>
      <c r="W113" s="216">
        <f t="shared" si="84"/>
        <v>5.0999018310119347E-2</v>
      </c>
      <c r="X113" s="217">
        <f t="shared" si="84"/>
        <v>2.3396284458826886E-2</v>
      </c>
      <c r="Y113" s="217">
        <f t="shared" si="84"/>
        <v>0.17470283321239494</v>
      </c>
      <c r="Z113" s="217">
        <f t="shared" si="84"/>
        <v>4.9201549397448571E-2</v>
      </c>
      <c r="AA113" s="217"/>
      <c r="AB113" s="218"/>
      <c r="AC113" s="81">
        <f t="shared" si="88"/>
        <v>86633</v>
      </c>
      <c r="AD113" s="82">
        <f t="shared" si="88"/>
        <v>33404</v>
      </c>
      <c r="AE113" s="83">
        <f t="shared" si="88"/>
        <v>15819</v>
      </c>
      <c r="AF113" s="83">
        <f t="shared" ref="AF113:AG113" si="90">SUM(AF108:AF112)</f>
        <v>107379</v>
      </c>
      <c r="AG113" s="83">
        <f t="shared" si="90"/>
        <v>34283</v>
      </c>
      <c r="AH113" s="83"/>
      <c r="AI113" s="84"/>
    </row>
    <row r="114" spans="1:35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</row>
    <row r="115" spans="1:35" s="42" customFormat="1" x14ac:dyDescent="0.25">
      <c r="A115" s="176"/>
      <c r="B115" s="43" t="s">
        <v>30</v>
      </c>
      <c r="C115" s="116">
        <f>+C94-C101</f>
        <v>-4469601.5300000012</v>
      </c>
      <c r="D115" s="117">
        <f>+D94-D101</f>
        <v>-12582300.629999995</v>
      </c>
      <c r="E115" s="117">
        <f t="shared" ref="E115:O119" si="91">+E94-E101</f>
        <v>-8232801.1299999952</v>
      </c>
      <c r="F115" s="117">
        <f t="shared" si="91"/>
        <v>-1468511.5199999958</v>
      </c>
      <c r="G115" s="117">
        <f t="shared" si="91"/>
        <v>10157627.849999994</v>
      </c>
      <c r="H115" s="117">
        <f t="shared" si="91"/>
        <v>4679098.7800000012</v>
      </c>
      <c r="I115" s="117">
        <f t="shared" si="91"/>
        <v>-5798040.2800000012</v>
      </c>
      <c r="J115" s="117">
        <f t="shared" si="91"/>
        <v>-2638477.8100000024</v>
      </c>
      <c r="K115" s="117">
        <f t="shared" si="91"/>
        <v>5066323.1900000051</v>
      </c>
      <c r="L115" s="117">
        <f t="shared" si="91"/>
        <v>15679756.099999994</v>
      </c>
      <c r="M115" s="117">
        <f t="shared" si="91"/>
        <v>17730005.419999987</v>
      </c>
      <c r="N115" s="118">
        <f>+N94-N101</f>
        <v>-2378039.2399999946</v>
      </c>
      <c r="O115" s="116">
        <f>+O94-O101</f>
        <v>-1732963.6300000101</v>
      </c>
      <c r="P115" s="117">
        <v>1579450</v>
      </c>
      <c r="Q115" s="117">
        <v>2622723</v>
      </c>
      <c r="R115" s="117">
        <v>1701795</v>
      </c>
      <c r="S115" s="117">
        <v>1701795</v>
      </c>
      <c r="T115" s="117">
        <v>1701795</v>
      </c>
      <c r="U115" s="118"/>
      <c r="V115" s="242">
        <f>IF(ISERROR((O115-C115)/C115)=TRUE,0,(O115-C115)/C115)</f>
        <v>-0.61227782423816879</v>
      </c>
      <c r="W115" s="243">
        <f t="shared" ref="W115:Z120" si="92">IF(ISERROR((P115-D115)/D115)=TRUE,0,(P115-D115)/D115)</f>
        <v>-1.1255295073966136</v>
      </c>
      <c r="X115" s="244">
        <f t="shared" si="92"/>
        <v>-1.3185699446137358</v>
      </c>
      <c r="Y115" s="244">
        <f t="shared" si="92"/>
        <v>-2.1588570990576939</v>
      </c>
      <c r="Z115" s="244">
        <f t="shared" si="92"/>
        <v>-0.83246137532002606</v>
      </c>
      <c r="AA115" s="209"/>
      <c r="AB115" s="210"/>
      <c r="AC115" s="39">
        <f t="shared" ref="AC115:AG119" si="93">O115-C115</f>
        <v>2736637.8999999911</v>
      </c>
      <c r="AD115" s="74">
        <f t="shared" si="93"/>
        <v>14161750.629999995</v>
      </c>
      <c r="AE115" s="75">
        <f t="shared" si="93"/>
        <v>10855524.129999995</v>
      </c>
      <c r="AF115" s="75">
        <f t="shared" si="93"/>
        <v>3170306.5199999958</v>
      </c>
      <c r="AG115" s="75">
        <f t="shared" si="93"/>
        <v>-8455832.849999994</v>
      </c>
      <c r="AH115" s="120"/>
      <c r="AI115" s="121"/>
    </row>
    <row r="116" spans="1:35" s="42" customFormat="1" x14ac:dyDescent="0.25">
      <c r="A116" s="176"/>
      <c r="B116" s="43" t="s">
        <v>31</v>
      </c>
      <c r="C116" s="116">
        <f t="shared" ref="C116:D119" si="94">+C95-C102</f>
        <v>2851470.9000000004</v>
      </c>
      <c r="D116" s="117">
        <f t="shared" si="94"/>
        <v>-655268.83999999985</v>
      </c>
      <c r="E116" s="117">
        <f t="shared" si="91"/>
        <v>-528249.9700000002</v>
      </c>
      <c r="F116" s="117">
        <f t="shared" si="91"/>
        <v>-1053630.9900000002</v>
      </c>
      <c r="G116" s="117">
        <f t="shared" si="91"/>
        <v>365136.66000000015</v>
      </c>
      <c r="H116" s="117">
        <f t="shared" si="91"/>
        <v>963023.36000000034</v>
      </c>
      <c r="I116" s="117">
        <f t="shared" si="91"/>
        <v>369161.12999999989</v>
      </c>
      <c r="J116" s="117">
        <f t="shared" si="91"/>
        <v>507580.77</v>
      </c>
      <c r="K116" s="117">
        <f t="shared" si="91"/>
        <v>1515777.8600000003</v>
      </c>
      <c r="L116" s="117">
        <f t="shared" si="91"/>
        <v>2606503.7400000002</v>
      </c>
      <c r="M116" s="117">
        <f t="shared" si="91"/>
        <v>2144613.4899999998</v>
      </c>
      <c r="N116" s="118">
        <f t="shared" si="91"/>
        <v>-798047.84999999963</v>
      </c>
      <c r="O116" s="116">
        <f t="shared" si="91"/>
        <v>888235.11000000034</v>
      </c>
      <c r="P116" s="117">
        <v>439744</v>
      </c>
      <c r="Q116" s="117">
        <v>284253</v>
      </c>
      <c r="R116" s="117">
        <v>179855</v>
      </c>
      <c r="S116" s="117">
        <v>179855</v>
      </c>
      <c r="T116" s="117">
        <v>179855</v>
      </c>
      <c r="U116" s="118"/>
      <c r="V116" s="242">
        <f t="shared" ref="V116:V120" si="95">IF(ISERROR((O116-C116)/C116)=TRUE,0,(O116-C116)/C116)</f>
        <v>-0.68849932503256472</v>
      </c>
      <c r="W116" s="243">
        <f t="shared" si="92"/>
        <v>-1.6710894417015161</v>
      </c>
      <c r="X116" s="244">
        <f t="shared" si="92"/>
        <v>-1.5381032014067126</v>
      </c>
      <c r="Y116" s="244">
        <f t="shared" si="92"/>
        <v>-1.1707001803354322</v>
      </c>
      <c r="Z116" s="244">
        <f t="shared" si="92"/>
        <v>-0.50743099857461604</v>
      </c>
      <c r="AA116" s="209"/>
      <c r="AB116" s="210"/>
      <c r="AC116" s="39">
        <f t="shared" si="87"/>
        <v>-1963235.79</v>
      </c>
      <c r="AD116" s="74">
        <f t="shared" si="93"/>
        <v>1095012.8399999999</v>
      </c>
      <c r="AE116" s="75">
        <f t="shared" si="93"/>
        <v>812502.9700000002</v>
      </c>
      <c r="AF116" s="75">
        <f t="shared" si="93"/>
        <v>1233485.9900000002</v>
      </c>
      <c r="AG116" s="75">
        <f t="shared" si="93"/>
        <v>-185281.66000000015</v>
      </c>
      <c r="AH116" s="120"/>
      <c r="AI116" s="121"/>
    </row>
    <row r="117" spans="1:35" s="42" customFormat="1" x14ac:dyDescent="0.25">
      <c r="A117" s="176"/>
      <c r="B117" s="43" t="s">
        <v>32</v>
      </c>
      <c r="C117" s="116">
        <f t="shared" si="94"/>
        <v>-1166818.6400000006</v>
      </c>
      <c r="D117" s="117">
        <f t="shared" si="94"/>
        <v>-1996617.0600000005</v>
      </c>
      <c r="E117" s="117">
        <f t="shared" si="91"/>
        <v>-2243015.5100000016</v>
      </c>
      <c r="F117" s="117">
        <f t="shared" si="91"/>
        <v>170557.3900000006</v>
      </c>
      <c r="G117" s="117">
        <f t="shared" si="91"/>
        <v>1644583.1400000006</v>
      </c>
      <c r="H117" s="117">
        <f t="shared" si="91"/>
        <v>428173.46000000089</v>
      </c>
      <c r="I117" s="117">
        <f t="shared" si="91"/>
        <v>305294.1099999994</v>
      </c>
      <c r="J117" s="117">
        <f t="shared" si="91"/>
        <v>-282210.89999999851</v>
      </c>
      <c r="K117" s="117">
        <f t="shared" si="91"/>
        <v>2076035.7200000007</v>
      </c>
      <c r="L117" s="117">
        <f t="shared" si="91"/>
        <v>3351471.709999999</v>
      </c>
      <c r="M117" s="117">
        <f t="shared" si="91"/>
        <v>2035637.2800000012</v>
      </c>
      <c r="N117" s="118">
        <f t="shared" si="91"/>
        <v>615408.80999999866</v>
      </c>
      <c r="O117" s="116">
        <f t="shared" si="91"/>
        <v>268573.17000000179</v>
      </c>
      <c r="P117" s="117">
        <v>1355877</v>
      </c>
      <c r="Q117" s="117">
        <v>-446573</v>
      </c>
      <c r="R117" s="117">
        <v>207741</v>
      </c>
      <c r="S117" s="117">
        <v>207741</v>
      </c>
      <c r="T117" s="117">
        <v>207741</v>
      </c>
      <c r="U117" s="118"/>
      <c r="V117" s="242">
        <f t="shared" si="95"/>
        <v>-1.2301755909555934</v>
      </c>
      <c r="W117" s="243">
        <f t="shared" si="92"/>
        <v>-1.6790871555509996</v>
      </c>
      <c r="X117" s="244">
        <f t="shared" si="92"/>
        <v>-0.80090507711201708</v>
      </c>
      <c r="Y117" s="244">
        <f t="shared" si="92"/>
        <v>0.21801230659075677</v>
      </c>
      <c r="Z117" s="244">
        <f t="shared" si="92"/>
        <v>-0.87368166744066222</v>
      </c>
      <c r="AA117" s="209"/>
      <c r="AB117" s="210"/>
      <c r="AC117" s="39">
        <f t="shared" si="87"/>
        <v>1435391.8100000024</v>
      </c>
      <c r="AD117" s="74">
        <f t="shared" si="93"/>
        <v>3352494.0600000005</v>
      </c>
      <c r="AE117" s="75">
        <f t="shared" si="93"/>
        <v>1796442.5100000016</v>
      </c>
      <c r="AF117" s="75">
        <f t="shared" si="93"/>
        <v>37183.609999999404</v>
      </c>
      <c r="AG117" s="75">
        <f t="shared" si="93"/>
        <v>-1436842.1400000006</v>
      </c>
      <c r="AH117" s="120"/>
      <c r="AI117" s="121"/>
    </row>
    <row r="118" spans="1:35" s="42" customFormat="1" x14ac:dyDescent="0.25">
      <c r="A118" s="176"/>
      <c r="B118" s="43" t="s">
        <v>33</v>
      </c>
      <c r="C118" s="116">
        <f t="shared" si="94"/>
        <v>435183.5</v>
      </c>
      <c r="D118" s="117">
        <f t="shared" si="94"/>
        <v>-771327.67000000179</v>
      </c>
      <c r="E118" s="117">
        <f t="shared" si="91"/>
        <v>-3159864.4800000004</v>
      </c>
      <c r="F118" s="117">
        <f t="shared" si="91"/>
        <v>1084464.0600000024</v>
      </c>
      <c r="G118" s="117">
        <f t="shared" si="91"/>
        <v>6255234.1500000022</v>
      </c>
      <c r="H118" s="117">
        <f t="shared" si="91"/>
        <v>-5417.7800000049174</v>
      </c>
      <c r="I118" s="117">
        <f t="shared" si="91"/>
        <v>2006621.1999999993</v>
      </c>
      <c r="J118" s="117">
        <f t="shared" si="91"/>
        <v>-48273.319999996573</v>
      </c>
      <c r="K118" s="117">
        <f t="shared" si="91"/>
        <v>1291401.7399999984</v>
      </c>
      <c r="L118" s="117">
        <f t="shared" si="91"/>
        <v>3248566.9800000042</v>
      </c>
      <c r="M118" s="117">
        <f t="shared" si="91"/>
        <v>2846014.1099999994</v>
      </c>
      <c r="N118" s="118">
        <f t="shared" si="91"/>
        <v>416183.5</v>
      </c>
      <c r="O118" s="116">
        <f t="shared" si="91"/>
        <v>-385697.08999999985</v>
      </c>
      <c r="P118" s="117">
        <v>3096649</v>
      </c>
      <c r="Q118" s="117">
        <v>-649323</v>
      </c>
      <c r="R118" s="117">
        <v>1120926</v>
      </c>
      <c r="S118" s="117">
        <v>1120926</v>
      </c>
      <c r="T118" s="117">
        <v>1120926</v>
      </c>
      <c r="U118" s="118"/>
      <c r="V118" s="242">
        <f t="shared" si="95"/>
        <v>-1.8862861068951371</v>
      </c>
      <c r="W118" s="243">
        <f t="shared" si="92"/>
        <v>-5.0146997449216268</v>
      </c>
      <c r="X118" s="244">
        <f t="shared" si="92"/>
        <v>-0.79450922528171208</v>
      </c>
      <c r="Y118" s="244">
        <f t="shared" si="92"/>
        <v>3.3622082413683252E-2</v>
      </c>
      <c r="Z118" s="244">
        <f t="shared" si="92"/>
        <v>-0.82080191194761276</v>
      </c>
      <c r="AA118" s="209"/>
      <c r="AB118" s="210"/>
      <c r="AC118" s="39">
        <f t="shared" si="87"/>
        <v>-820880.58999999985</v>
      </c>
      <c r="AD118" s="74">
        <f t="shared" si="93"/>
        <v>3867976.6700000018</v>
      </c>
      <c r="AE118" s="75">
        <f t="shared" si="93"/>
        <v>2510541.4800000004</v>
      </c>
      <c r="AF118" s="75">
        <f t="shared" si="93"/>
        <v>36461.939999997616</v>
      </c>
      <c r="AG118" s="75">
        <f t="shared" si="93"/>
        <v>-5134308.1500000022</v>
      </c>
      <c r="AH118" s="120"/>
      <c r="AI118" s="121"/>
    </row>
    <row r="119" spans="1:35" s="42" customFormat="1" x14ac:dyDescent="0.25">
      <c r="A119" s="176"/>
      <c r="B119" s="43" t="s">
        <v>34</v>
      </c>
      <c r="C119" s="116">
        <f t="shared" si="94"/>
        <v>2028456.349999994</v>
      </c>
      <c r="D119" s="117">
        <f t="shared" si="94"/>
        <v>2646070.3600000069</v>
      </c>
      <c r="E119" s="117">
        <f t="shared" si="91"/>
        <v>-2536150.3099999987</v>
      </c>
      <c r="F119" s="117">
        <f t="shared" si="91"/>
        <v>1520152.9199999981</v>
      </c>
      <c r="G119" s="117">
        <f t="shared" si="91"/>
        <v>2743294.8300000019</v>
      </c>
      <c r="H119" s="117">
        <f t="shared" si="91"/>
        <v>-1258785.0899999999</v>
      </c>
      <c r="I119" s="117">
        <f t="shared" si="91"/>
        <v>3328845.6199999973</v>
      </c>
      <c r="J119" s="117">
        <f t="shared" si="91"/>
        <v>1102436.3200000003</v>
      </c>
      <c r="K119" s="117">
        <f t="shared" si="91"/>
        <v>-3930.4499999992549</v>
      </c>
      <c r="L119" s="117">
        <f t="shared" si="91"/>
        <v>3424559.8599999994</v>
      </c>
      <c r="M119" s="117">
        <f t="shared" si="91"/>
        <v>3471065.1600000039</v>
      </c>
      <c r="N119" s="118">
        <f t="shared" si="91"/>
        <v>-514800.05999999866</v>
      </c>
      <c r="O119" s="116">
        <f t="shared" si="91"/>
        <v>-648778.33999999985</v>
      </c>
      <c r="P119" s="117">
        <v>3374281</v>
      </c>
      <c r="Q119" s="117">
        <v>-1015611</v>
      </c>
      <c r="R119" s="117">
        <v>3447326</v>
      </c>
      <c r="S119" s="117">
        <v>3447326</v>
      </c>
      <c r="T119" s="117">
        <v>3447326</v>
      </c>
      <c r="U119" s="118"/>
      <c r="V119" s="242">
        <f t="shared" si="95"/>
        <v>-1.3198384525257356</v>
      </c>
      <c r="W119" s="243">
        <f t="shared" si="92"/>
        <v>0.27520456409934285</v>
      </c>
      <c r="X119" s="244">
        <f t="shared" si="92"/>
        <v>-0.59954621143886355</v>
      </c>
      <c r="Y119" s="244">
        <f t="shared" si="92"/>
        <v>1.2677494840453316</v>
      </c>
      <c r="Z119" s="244">
        <f t="shared" si="92"/>
        <v>0.25663707826839655</v>
      </c>
      <c r="AA119" s="209"/>
      <c r="AB119" s="210"/>
      <c r="AC119" s="39">
        <f t="shared" si="87"/>
        <v>-2677234.6899999939</v>
      </c>
      <c r="AD119" s="74">
        <f t="shared" si="93"/>
        <v>728210.63999999315</v>
      </c>
      <c r="AE119" s="75">
        <f t="shared" si="93"/>
        <v>1520539.3099999987</v>
      </c>
      <c r="AF119" s="75">
        <f t="shared" si="93"/>
        <v>1927173.0800000019</v>
      </c>
      <c r="AG119" s="75">
        <f t="shared" si="93"/>
        <v>704031.16999999806</v>
      </c>
      <c r="AH119" s="120"/>
      <c r="AI119" s="121"/>
    </row>
    <row r="120" spans="1:35" s="154" customFormat="1" ht="15.75" thickBot="1" x14ac:dyDescent="0.3">
      <c r="A120" s="177"/>
      <c r="B120" s="59" t="s">
        <v>35</v>
      </c>
      <c r="C120" s="148">
        <f>SUM(C115:C119)</f>
        <v>-321309.42000000738</v>
      </c>
      <c r="D120" s="149">
        <f t="shared" ref="D120:AE120" si="96">SUM(D115:D119)</f>
        <v>-13359443.839999991</v>
      </c>
      <c r="E120" s="149">
        <f t="shared" si="96"/>
        <v>-16700081.399999997</v>
      </c>
      <c r="F120" s="40">
        <f t="shared" si="96"/>
        <v>253031.86000000499</v>
      </c>
      <c r="G120" s="149">
        <f t="shared" si="96"/>
        <v>21165876.629999999</v>
      </c>
      <c r="H120" s="149">
        <f t="shared" si="96"/>
        <v>4806092.7299999977</v>
      </c>
      <c r="I120" s="149">
        <f t="shared" si="96"/>
        <v>211881.77999999467</v>
      </c>
      <c r="J120" s="149">
        <f t="shared" si="96"/>
        <v>-1358944.9399999972</v>
      </c>
      <c r="K120" s="149">
        <f t="shared" si="96"/>
        <v>9945608.0600000061</v>
      </c>
      <c r="L120" s="149">
        <f t="shared" si="96"/>
        <v>28310858.390000001</v>
      </c>
      <c r="M120" s="149">
        <f t="shared" si="96"/>
        <v>28227335.45999999</v>
      </c>
      <c r="N120" s="150">
        <f t="shared" si="96"/>
        <v>-2659294.8399999943</v>
      </c>
      <c r="O120" s="188">
        <f t="shared" si="96"/>
        <v>-1610630.7800000077</v>
      </c>
      <c r="P120" s="40">
        <f t="shared" si="96"/>
        <v>9846001</v>
      </c>
      <c r="Q120" s="149">
        <f t="shared" si="96"/>
        <v>795469</v>
      </c>
      <c r="R120" s="149">
        <f t="shared" si="96"/>
        <v>6657643</v>
      </c>
      <c r="S120" s="149">
        <f t="shared" ref="S120:T120" si="97">SUM(S115:S119)</f>
        <v>6657643</v>
      </c>
      <c r="T120" s="149">
        <f t="shared" si="97"/>
        <v>6657643</v>
      </c>
      <c r="U120" s="150"/>
      <c r="V120" s="212">
        <f t="shared" si="95"/>
        <v>4.0127094935466587</v>
      </c>
      <c r="W120" s="216">
        <f t="shared" si="92"/>
        <v>-1.7370068034209427</v>
      </c>
      <c r="X120" s="217">
        <f t="shared" si="92"/>
        <v>-1.0476326420780202</v>
      </c>
      <c r="Y120" s="217">
        <f t="shared" si="92"/>
        <v>25.311481091748163</v>
      </c>
      <c r="Z120" s="217">
        <f t="shared" si="92"/>
        <v>-0.68545394474407839</v>
      </c>
      <c r="AA120" s="217"/>
      <c r="AB120" s="218"/>
      <c r="AC120" s="40">
        <f t="shared" si="88"/>
        <v>-1289321.3600000003</v>
      </c>
      <c r="AD120" s="151">
        <f t="shared" si="96"/>
        <v>23205444.839999989</v>
      </c>
      <c r="AE120" s="152">
        <f t="shared" si="96"/>
        <v>17495550.399999999</v>
      </c>
      <c r="AF120" s="152">
        <f t="shared" ref="AF120:AG120" si="98">SUM(AF115:AF119)</f>
        <v>6404611.139999995</v>
      </c>
      <c r="AG120" s="152">
        <f t="shared" si="98"/>
        <v>-14508233.629999999</v>
      </c>
      <c r="AH120" s="152"/>
      <c r="AI120" s="153"/>
    </row>
    <row r="121" spans="1:35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</row>
    <row r="122" spans="1:35" s="68" customFormat="1" x14ac:dyDescent="0.25">
      <c r="A122" s="176"/>
      <c r="B122" s="69" t="s">
        <v>30</v>
      </c>
      <c r="C122" s="70">
        <f>'NECO-ELECTRIC'!C122+'NECO-GAS'!C122</f>
        <v>682</v>
      </c>
      <c r="D122" s="71">
        <f>'NECO-ELECTRIC'!D122+'NECO-GAS'!D122</f>
        <v>711</v>
      </c>
      <c r="E122" s="71">
        <f>'NECO-ELECTRIC'!E122+'NECO-GAS'!E122</f>
        <v>766</v>
      </c>
      <c r="F122" s="71">
        <f>'NECO-ELECTRIC'!F122+'NECO-GAS'!F122</f>
        <v>731</v>
      </c>
      <c r="G122" s="71">
        <f>'NECO-ELECTRIC'!G122+'NECO-GAS'!G122</f>
        <v>711</v>
      </c>
      <c r="H122" s="71">
        <f>'NECO-ELECTRIC'!H122+'NECO-GAS'!H122</f>
        <v>720</v>
      </c>
      <c r="I122" s="71">
        <f>'NECO-ELECTRIC'!I122+'NECO-GAS'!I122</f>
        <v>687</v>
      </c>
      <c r="J122" s="71">
        <f>'NECO-ELECTRIC'!J122+'NECO-GAS'!J122</f>
        <v>653</v>
      </c>
      <c r="K122" s="71">
        <f>'NECO-ELECTRIC'!K122+'NECO-GAS'!K122</f>
        <v>596</v>
      </c>
      <c r="L122" s="71">
        <f>'NECO-ELECTRIC'!L122+'NECO-GAS'!L122</f>
        <v>539</v>
      </c>
      <c r="M122" s="71">
        <f>'NECO-ELECTRIC'!M122+'NECO-GAS'!M122</f>
        <v>502</v>
      </c>
      <c r="N122" s="72">
        <f>'NECO-ELECTRIC'!N122+'NECO-GAS'!N122</f>
        <v>451</v>
      </c>
      <c r="O122" s="70">
        <f>'NECO-ELECTRIC'!O122+'NECO-GAS'!O122</f>
        <v>442</v>
      </c>
      <c r="P122" s="71">
        <f>'NECO-ELECTRIC'!P122+'NECO-GAS'!P122</f>
        <v>438</v>
      </c>
      <c r="Q122" s="71">
        <f>'NECO-ELECTRIC'!Q122+'NECO-GAS'!Q122</f>
        <v>391</v>
      </c>
      <c r="R122" s="71">
        <f>'NECO-ELECTRIC'!R122+'NECO-GAS'!R122</f>
        <v>337</v>
      </c>
      <c r="S122" s="71">
        <f>'NECO-ELECTRIC'!S122+'NECO-GAS'!S122</f>
        <v>291</v>
      </c>
      <c r="T122" s="71">
        <f>'NECO-ELECTRIC'!T122+'NECO-GAS'!T122</f>
        <v>273</v>
      </c>
      <c r="U122" s="129"/>
      <c r="V122" s="242">
        <f>IF(ISERROR((O122-C122)/C122)=TRUE,0,(O122-C122)/C122)</f>
        <v>-0.35190615835777128</v>
      </c>
      <c r="W122" s="243">
        <f t="shared" ref="W122:Z127" si="99">IF(ISERROR((P122-D122)/D122)=TRUE,0,(P122-D122)/D122)</f>
        <v>-0.38396624472573837</v>
      </c>
      <c r="X122" s="244">
        <f t="shared" si="99"/>
        <v>-0.48955613577023499</v>
      </c>
      <c r="Y122" s="244">
        <f t="shared" si="99"/>
        <v>-0.53898768809849518</v>
      </c>
      <c r="Z122" s="244">
        <f t="shared" si="99"/>
        <v>-0.59071729957805907</v>
      </c>
      <c r="AA122" s="258"/>
      <c r="AB122" s="259"/>
      <c r="AC122" s="73">
        <f t="shared" ref="AC122:AG126" si="100">O122-C122</f>
        <v>-240</v>
      </c>
      <c r="AD122" s="74">
        <f t="shared" si="100"/>
        <v>-273</v>
      </c>
      <c r="AE122" s="75">
        <f t="shared" si="100"/>
        <v>-375</v>
      </c>
      <c r="AF122" s="75">
        <f t="shared" si="100"/>
        <v>-394</v>
      </c>
      <c r="AG122" s="75">
        <f t="shared" si="100"/>
        <v>-420</v>
      </c>
      <c r="AH122" s="130"/>
      <c r="AI122" s="131"/>
    </row>
    <row r="123" spans="1:35" s="68" customFormat="1" x14ac:dyDescent="0.25">
      <c r="A123" s="176"/>
      <c r="B123" s="69" t="s">
        <v>31</v>
      </c>
      <c r="C123" s="70">
        <f>'NECO-ELECTRIC'!C123+'NECO-GAS'!C123</f>
        <v>1857</v>
      </c>
      <c r="D123" s="71">
        <f>'NECO-ELECTRIC'!D123+'NECO-GAS'!D123</f>
        <v>2074</v>
      </c>
      <c r="E123" s="71">
        <f>'NECO-ELECTRIC'!E123+'NECO-GAS'!E123</f>
        <v>2645</v>
      </c>
      <c r="F123" s="71">
        <f>'NECO-ELECTRIC'!F123+'NECO-GAS'!F123</f>
        <v>2965</v>
      </c>
      <c r="G123" s="71">
        <f>'NECO-ELECTRIC'!G123+'NECO-GAS'!G123</f>
        <v>3046</v>
      </c>
      <c r="H123" s="71">
        <f>'NECO-ELECTRIC'!H123+'NECO-GAS'!H123</f>
        <v>3161</v>
      </c>
      <c r="I123" s="71">
        <f>'NECO-ELECTRIC'!I123+'NECO-GAS'!I123</f>
        <v>3118</v>
      </c>
      <c r="J123" s="71">
        <f>'NECO-ELECTRIC'!J123+'NECO-GAS'!J123</f>
        <v>3056</v>
      </c>
      <c r="K123" s="71">
        <f>'NECO-ELECTRIC'!K123+'NECO-GAS'!K123</f>
        <v>2875</v>
      </c>
      <c r="L123" s="71">
        <f>'NECO-ELECTRIC'!L123+'NECO-GAS'!L123</f>
        <v>2657</v>
      </c>
      <c r="M123" s="71">
        <f>'NECO-ELECTRIC'!M123+'NECO-GAS'!M123</f>
        <v>2516</v>
      </c>
      <c r="N123" s="72">
        <f>'NECO-ELECTRIC'!N123+'NECO-GAS'!N123</f>
        <v>2405</v>
      </c>
      <c r="O123" s="70">
        <f>'NECO-ELECTRIC'!O123+'NECO-GAS'!O123</f>
        <v>2365</v>
      </c>
      <c r="P123" s="71">
        <f>'NECO-ELECTRIC'!P123+'NECO-GAS'!P123</f>
        <v>2367</v>
      </c>
      <c r="Q123" s="71">
        <f>'NECO-ELECTRIC'!Q123+'NECO-GAS'!Q123</f>
        <v>2240</v>
      </c>
      <c r="R123" s="71">
        <f>'NECO-ELECTRIC'!R123+'NECO-GAS'!R123</f>
        <v>2026</v>
      </c>
      <c r="S123" s="71">
        <f>'NECO-ELECTRIC'!S123+'NECO-GAS'!S123</f>
        <v>2186</v>
      </c>
      <c r="T123" s="71">
        <f>'NECO-ELECTRIC'!T123+'NECO-GAS'!T123</f>
        <v>2119</v>
      </c>
      <c r="U123" s="129"/>
      <c r="V123" s="242">
        <f t="shared" ref="V123:V127" si="101">IF(ISERROR((O123-C123)/C123)=TRUE,0,(O123-C123)/C123)</f>
        <v>0.27355950457727518</v>
      </c>
      <c r="W123" s="243">
        <f t="shared" si="99"/>
        <v>0.14127290260366443</v>
      </c>
      <c r="X123" s="244">
        <f t="shared" si="99"/>
        <v>-0.15311909262759923</v>
      </c>
      <c r="Y123" s="244">
        <f t="shared" si="99"/>
        <v>-0.3166947723440135</v>
      </c>
      <c r="Z123" s="244">
        <f t="shared" si="99"/>
        <v>-0.28233749179251477</v>
      </c>
      <c r="AA123" s="258"/>
      <c r="AB123" s="259"/>
      <c r="AC123" s="73">
        <f t="shared" si="87"/>
        <v>508</v>
      </c>
      <c r="AD123" s="74">
        <f t="shared" si="100"/>
        <v>293</v>
      </c>
      <c r="AE123" s="75">
        <f t="shared" si="100"/>
        <v>-405</v>
      </c>
      <c r="AF123" s="75">
        <f t="shared" si="100"/>
        <v>-939</v>
      </c>
      <c r="AG123" s="75">
        <f t="shared" si="100"/>
        <v>-860</v>
      </c>
      <c r="AH123" s="130"/>
      <c r="AI123" s="131"/>
    </row>
    <row r="124" spans="1:35" s="68" customFormat="1" x14ac:dyDescent="0.25">
      <c r="A124" s="176"/>
      <c r="B124" s="69" t="s">
        <v>32</v>
      </c>
      <c r="C124" s="70">
        <f>'NECO-ELECTRIC'!C124+'NECO-GAS'!C124</f>
        <v>0</v>
      </c>
      <c r="D124" s="71">
        <f>'NECO-ELECTRIC'!D124+'NECO-GAS'!D124</f>
        <v>0</v>
      </c>
      <c r="E124" s="71">
        <f>'NECO-ELECTRIC'!E124+'NECO-GAS'!E124</f>
        <v>0</v>
      </c>
      <c r="F124" s="71">
        <f>'NECO-ELECTRIC'!F124+'NECO-GAS'!F124</f>
        <v>0</v>
      </c>
      <c r="G124" s="71">
        <f>'NECO-ELECTRIC'!G124+'NECO-GAS'!G124</f>
        <v>0</v>
      </c>
      <c r="H124" s="71">
        <f>'NECO-ELECTRIC'!H124+'NECO-GAS'!H124</f>
        <v>0</v>
      </c>
      <c r="I124" s="71">
        <f>'NECO-ELECTRIC'!I124+'NECO-GAS'!I124</f>
        <v>0</v>
      </c>
      <c r="J124" s="71">
        <f>'NECO-ELECTRIC'!J124+'NECO-GAS'!J124</f>
        <v>0</v>
      </c>
      <c r="K124" s="71">
        <f>'NECO-ELECTRIC'!K124+'NECO-GAS'!K124</f>
        <v>0</v>
      </c>
      <c r="L124" s="71">
        <f>'NECO-ELECTRIC'!L124+'NECO-GAS'!L124</f>
        <v>0</v>
      </c>
      <c r="M124" s="71">
        <f>'NECO-ELECTRIC'!M124+'NECO-GAS'!M124</f>
        <v>0</v>
      </c>
      <c r="N124" s="72">
        <f>'NECO-ELECTRIC'!N124+'NECO-GAS'!N124</f>
        <v>0</v>
      </c>
      <c r="O124" s="70">
        <f>'NECO-ELECTRIC'!O124+'NECO-GAS'!O124</f>
        <v>0</v>
      </c>
      <c r="P124" s="71">
        <f>'NECO-ELECTRIC'!P124+'NECO-GAS'!P124</f>
        <v>0</v>
      </c>
      <c r="Q124" s="71">
        <f>'NECO-ELECTRIC'!Q124+'NECO-GAS'!Q124</f>
        <v>0</v>
      </c>
      <c r="R124" s="71">
        <f>'NECO-ELECTRIC'!R124+'NECO-GAS'!R124</f>
        <v>0</v>
      </c>
      <c r="S124" s="71">
        <f>'NECO-ELECTRIC'!S124+'NECO-GAS'!S124</f>
        <v>0</v>
      </c>
      <c r="T124" s="71">
        <f>'NECO-ELECTRIC'!T124+'NECO-GAS'!T124</f>
        <v>0</v>
      </c>
      <c r="U124" s="129"/>
      <c r="V124" s="242">
        <f t="shared" si="101"/>
        <v>0</v>
      </c>
      <c r="W124" s="243">
        <f t="shared" si="99"/>
        <v>0</v>
      </c>
      <c r="X124" s="244">
        <f t="shared" si="99"/>
        <v>0</v>
      </c>
      <c r="Y124" s="244">
        <f t="shared" si="99"/>
        <v>0</v>
      </c>
      <c r="Z124" s="244">
        <f t="shared" si="99"/>
        <v>0</v>
      </c>
      <c r="AA124" s="258"/>
      <c r="AB124" s="259"/>
      <c r="AC124" s="73">
        <f t="shared" si="87"/>
        <v>0</v>
      </c>
      <c r="AD124" s="74">
        <f t="shared" si="100"/>
        <v>0</v>
      </c>
      <c r="AE124" s="75">
        <f t="shared" si="100"/>
        <v>0</v>
      </c>
      <c r="AF124" s="75">
        <f t="shared" si="100"/>
        <v>0</v>
      </c>
      <c r="AG124" s="75">
        <f t="shared" si="100"/>
        <v>0</v>
      </c>
      <c r="AH124" s="130"/>
      <c r="AI124" s="131"/>
    </row>
    <row r="125" spans="1:35" s="68" customFormat="1" x14ac:dyDescent="0.25">
      <c r="A125" s="176"/>
      <c r="B125" s="69" t="s">
        <v>33</v>
      </c>
      <c r="C125" s="70">
        <f>'NECO-ELECTRIC'!C125+'NECO-GAS'!C125</f>
        <v>0</v>
      </c>
      <c r="D125" s="71">
        <f>'NECO-ELECTRIC'!D125+'NECO-GAS'!D125</f>
        <v>0</v>
      </c>
      <c r="E125" s="71">
        <f>'NECO-ELECTRIC'!E125+'NECO-GAS'!E125</f>
        <v>0</v>
      </c>
      <c r="F125" s="71">
        <f>'NECO-ELECTRIC'!F125+'NECO-GAS'!F125</f>
        <v>0</v>
      </c>
      <c r="G125" s="71">
        <f>'NECO-ELECTRIC'!G125+'NECO-GAS'!G125</f>
        <v>0</v>
      </c>
      <c r="H125" s="71">
        <f>'NECO-ELECTRIC'!H125+'NECO-GAS'!H125</f>
        <v>0</v>
      </c>
      <c r="I125" s="71">
        <f>'NECO-ELECTRIC'!I125+'NECO-GAS'!I125</f>
        <v>0</v>
      </c>
      <c r="J125" s="71">
        <f>'NECO-ELECTRIC'!J125+'NECO-GAS'!J125</f>
        <v>0</v>
      </c>
      <c r="K125" s="71">
        <f>'NECO-ELECTRIC'!K125+'NECO-GAS'!K125</f>
        <v>0</v>
      </c>
      <c r="L125" s="71">
        <f>'NECO-ELECTRIC'!L125+'NECO-GAS'!L125</f>
        <v>0</v>
      </c>
      <c r="M125" s="71">
        <f>'NECO-ELECTRIC'!M125+'NECO-GAS'!M125</f>
        <v>0</v>
      </c>
      <c r="N125" s="72">
        <f>'NECO-ELECTRIC'!N125+'NECO-GAS'!N125</f>
        <v>0</v>
      </c>
      <c r="O125" s="70">
        <f>'NECO-ELECTRIC'!O125+'NECO-GAS'!O125</f>
        <v>0</v>
      </c>
      <c r="P125" s="71">
        <f>'NECO-ELECTRIC'!P125+'NECO-GAS'!P125</f>
        <v>0</v>
      </c>
      <c r="Q125" s="71">
        <f>'NECO-ELECTRIC'!Q125+'NECO-GAS'!Q125</f>
        <v>0</v>
      </c>
      <c r="R125" s="71">
        <f>'NECO-ELECTRIC'!R125+'NECO-GAS'!R125</f>
        <v>0</v>
      </c>
      <c r="S125" s="71">
        <f>'NECO-ELECTRIC'!S125+'NECO-GAS'!S125</f>
        <v>0</v>
      </c>
      <c r="T125" s="71">
        <f>'NECO-ELECTRIC'!T125+'NECO-GAS'!T125</f>
        <v>0</v>
      </c>
      <c r="U125" s="129"/>
      <c r="V125" s="242">
        <f t="shared" si="101"/>
        <v>0</v>
      </c>
      <c r="W125" s="243">
        <f t="shared" si="99"/>
        <v>0</v>
      </c>
      <c r="X125" s="244">
        <f t="shared" si="99"/>
        <v>0</v>
      </c>
      <c r="Y125" s="244">
        <f t="shared" si="99"/>
        <v>0</v>
      </c>
      <c r="Z125" s="244">
        <f t="shared" si="99"/>
        <v>0</v>
      </c>
      <c r="AA125" s="258"/>
      <c r="AB125" s="259"/>
      <c r="AC125" s="73">
        <f t="shared" si="87"/>
        <v>0</v>
      </c>
      <c r="AD125" s="74">
        <f t="shared" si="100"/>
        <v>0</v>
      </c>
      <c r="AE125" s="75">
        <f t="shared" si="100"/>
        <v>0</v>
      </c>
      <c r="AF125" s="75">
        <f t="shared" si="100"/>
        <v>0</v>
      </c>
      <c r="AG125" s="75">
        <f t="shared" si="100"/>
        <v>0</v>
      </c>
      <c r="AH125" s="130"/>
      <c r="AI125" s="131"/>
    </row>
    <row r="126" spans="1:35" s="68" customFormat="1" x14ac:dyDescent="0.25">
      <c r="A126" s="176"/>
      <c r="B126" s="69" t="s">
        <v>34</v>
      </c>
      <c r="C126" s="70">
        <f>'NECO-ELECTRIC'!C126+'NECO-GAS'!C126</f>
        <v>0</v>
      </c>
      <c r="D126" s="71">
        <f>'NECO-ELECTRIC'!D126+'NECO-GAS'!D126</f>
        <v>0</v>
      </c>
      <c r="E126" s="71">
        <f>'NECO-ELECTRIC'!E126+'NECO-GAS'!E126</f>
        <v>0</v>
      </c>
      <c r="F126" s="71">
        <f>'NECO-ELECTRIC'!F126+'NECO-GAS'!F126</f>
        <v>0</v>
      </c>
      <c r="G126" s="71">
        <f>'NECO-ELECTRIC'!G126+'NECO-GAS'!G126</f>
        <v>0</v>
      </c>
      <c r="H126" s="71">
        <f>'NECO-ELECTRIC'!H126+'NECO-GAS'!H126</f>
        <v>0</v>
      </c>
      <c r="I126" s="71">
        <f>'NECO-ELECTRIC'!I126+'NECO-GAS'!I126</f>
        <v>0</v>
      </c>
      <c r="J126" s="71">
        <f>'NECO-ELECTRIC'!J126+'NECO-GAS'!J126</f>
        <v>0</v>
      </c>
      <c r="K126" s="71">
        <f>'NECO-ELECTRIC'!K126+'NECO-GAS'!K126</f>
        <v>0</v>
      </c>
      <c r="L126" s="71">
        <f>'NECO-ELECTRIC'!L126+'NECO-GAS'!L126</f>
        <v>0</v>
      </c>
      <c r="M126" s="71">
        <f>'NECO-ELECTRIC'!M126+'NECO-GAS'!M126</f>
        <v>0</v>
      </c>
      <c r="N126" s="72">
        <f>'NECO-ELECTRIC'!N126+'NECO-GAS'!N126</f>
        <v>0</v>
      </c>
      <c r="O126" s="70">
        <f>'NECO-ELECTRIC'!O126+'NECO-GAS'!O126</f>
        <v>0</v>
      </c>
      <c r="P126" s="71">
        <f>'NECO-ELECTRIC'!P126+'NECO-GAS'!P126</f>
        <v>0</v>
      </c>
      <c r="Q126" s="71">
        <f>'NECO-ELECTRIC'!Q126+'NECO-GAS'!Q126</f>
        <v>0</v>
      </c>
      <c r="R126" s="71">
        <f>'NECO-ELECTRIC'!R126+'NECO-GAS'!R126</f>
        <v>0</v>
      </c>
      <c r="S126" s="71">
        <f>'NECO-ELECTRIC'!S126+'NECO-GAS'!S126</f>
        <v>0</v>
      </c>
      <c r="T126" s="71">
        <f>'NECO-ELECTRIC'!T126+'NECO-GAS'!T126</f>
        <v>0</v>
      </c>
      <c r="U126" s="129"/>
      <c r="V126" s="242">
        <f t="shared" si="101"/>
        <v>0</v>
      </c>
      <c r="W126" s="243">
        <f t="shared" si="99"/>
        <v>0</v>
      </c>
      <c r="X126" s="244">
        <f t="shared" si="99"/>
        <v>0</v>
      </c>
      <c r="Y126" s="244">
        <f t="shared" si="99"/>
        <v>0</v>
      </c>
      <c r="Z126" s="244">
        <f t="shared" si="99"/>
        <v>0</v>
      </c>
      <c r="AA126" s="258"/>
      <c r="AB126" s="259"/>
      <c r="AC126" s="73">
        <f t="shared" si="87"/>
        <v>0</v>
      </c>
      <c r="AD126" s="74">
        <f t="shared" si="100"/>
        <v>0</v>
      </c>
      <c r="AE126" s="75">
        <f t="shared" si="100"/>
        <v>0</v>
      </c>
      <c r="AF126" s="75">
        <f t="shared" si="100"/>
        <v>0</v>
      </c>
      <c r="AG126" s="75">
        <f t="shared" si="100"/>
        <v>0</v>
      </c>
      <c r="AH126" s="130"/>
      <c r="AI126" s="131"/>
    </row>
    <row r="127" spans="1:35" s="85" customFormat="1" x14ac:dyDescent="0.25">
      <c r="A127" s="177"/>
      <c r="B127" s="69" t="s">
        <v>35</v>
      </c>
      <c r="C127" s="143">
        <f>SUM(C122:C126)</f>
        <v>2539</v>
      </c>
      <c r="D127" s="144">
        <f t="shared" ref="D127:AE127" si="102">SUM(D122:D126)</f>
        <v>2785</v>
      </c>
      <c r="E127" s="144">
        <f t="shared" si="102"/>
        <v>3411</v>
      </c>
      <c r="F127" s="145">
        <f t="shared" si="102"/>
        <v>3696</v>
      </c>
      <c r="G127" s="144">
        <f t="shared" si="102"/>
        <v>3757</v>
      </c>
      <c r="H127" s="145">
        <f t="shared" si="102"/>
        <v>3881</v>
      </c>
      <c r="I127" s="144">
        <f t="shared" si="102"/>
        <v>3805</v>
      </c>
      <c r="J127" s="145">
        <f t="shared" si="102"/>
        <v>3709</v>
      </c>
      <c r="K127" s="144">
        <f t="shared" si="102"/>
        <v>3471</v>
      </c>
      <c r="L127" s="145">
        <f t="shared" si="102"/>
        <v>3196</v>
      </c>
      <c r="M127" s="145">
        <f t="shared" si="102"/>
        <v>3018</v>
      </c>
      <c r="N127" s="146">
        <f t="shared" si="102"/>
        <v>2856</v>
      </c>
      <c r="O127" s="143">
        <f t="shared" si="102"/>
        <v>2807</v>
      </c>
      <c r="P127" s="145">
        <f t="shared" si="102"/>
        <v>2805</v>
      </c>
      <c r="Q127" s="144">
        <f t="shared" si="102"/>
        <v>2631</v>
      </c>
      <c r="R127" s="144">
        <f t="shared" si="102"/>
        <v>2363</v>
      </c>
      <c r="S127" s="144">
        <f t="shared" ref="S127:T127" si="103">SUM(S122:S126)</f>
        <v>2477</v>
      </c>
      <c r="T127" s="144">
        <f t="shared" si="103"/>
        <v>2392</v>
      </c>
      <c r="U127" s="146"/>
      <c r="V127" s="246">
        <f t="shared" si="101"/>
        <v>0.10555336746750689</v>
      </c>
      <c r="W127" s="247">
        <f t="shared" si="99"/>
        <v>7.1813285457809697E-3</v>
      </c>
      <c r="X127" s="248">
        <f t="shared" si="99"/>
        <v>-0.22867194371152155</v>
      </c>
      <c r="Y127" s="248">
        <f t="shared" si="99"/>
        <v>-0.36066017316017318</v>
      </c>
      <c r="Z127" s="248">
        <f t="shared" si="99"/>
        <v>-0.34069736491881819</v>
      </c>
      <c r="AA127" s="260"/>
      <c r="AB127" s="261"/>
      <c r="AC127" s="145">
        <f t="shared" si="88"/>
        <v>268</v>
      </c>
      <c r="AD127" s="147">
        <f t="shared" si="102"/>
        <v>20</v>
      </c>
      <c r="AE127" s="140">
        <f t="shared" si="102"/>
        <v>-780</v>
      </c>
      <c r="AF127" s="140">
        <f t="shared" ref="AF127:AG127" si="104">SUM(AF122:AF126)</f>
        <v>-1333</v>
      </c>
      <c r="AG127" s="140">
        <f t="shared" si="104"/>
        <v>-1280</v>
      </c>
      <c r="AH127" s="141"/>
      <c r="AI127" s="142"/>
    </row>
    <row r="128" spans="1:35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</row>
    <row r="129" spans="1:35" s="68" customFormat="1" x14ac:dyDescent="0.25">
      <c r="A129" s="176"/>
      <c r="B129" s="69" t="s">
        <v>30</v>
      </c>
      <c r="C129" s="70">
        <f>'NECO-ELECTRIC'!C129+'NECO-GAS'!C129</f>
        <v>1</v>
      </c>
      <c r="D129" s="71">
        <f>'NECO-ELECTRIC'!D129+'NECO-GAS'!D129</f>
        <v>234</v>
      </c>
      <c r="E129" s="71">
        <f>'NECO-ELECTRIC'!E129+'NECO-GAS'!E129</f>
        <v>874</v>
      </c>
      <c r="F129" s="71">
        <f>'NECO-ELECTRIC'!F129+'NECO-GAS'!F129</f>
        <v>1253</v>
      </c>
      <c r="G129" s="71">
        <f>'NECO-ELECTRIC'!G129+'NECO-GAS'!G129</f>
        <v>776</v>
      </c>
      <c r="H129" s="71">
        <f>'NECO-ELECTRIC'!H129+'NECO-GAS'!H129</f>
        <v>1294</v>
      </c>
      <c r="I129" s="71">
        <f>'NECO-ELECTRIC'!I129+'NECO-GAS'!I129</f>
        <v>1383</v>
      </c>
      <c r="J129" s="71">
        <f>'NECO-ELECTRIC'!J129+'NECO-GAS'!J129</f>
        <v>726</v>
      </c>
      <c r="K129" s="71">
        <f>'NECO-ELECTRIC'!K129+'NECO-GAS'!K129</f>
        <v>2</v>
      </c>
      <c r="L129" s="71">
        <f>'NECO-ELECTRIC'!L129+'NECO-GAS'!L129</f>
        <v>1</v>
      </c>
      <c r="M129" s="71">
        <f>'NECO-ELECTRIC'!M129+'NECO-GAS'!M129</f>
        <v>0</v>
      </c>
      <c r="N129" s="72">
        <f>'NECO-ELECTRIC'!N129+'NECO-GAS'!N129</f>
        <v>23</v>
      </c>
      <c r="O129" s="70">
        <f>'NECO-ELECTRIC'!O129+'NECO-GAS'!O129</f>
        <v>21</v>
      </c>
      <c r="P129" s="71">
        <f>'NECO-ELECTRIC'!P129+'NECO-GAS'!P129</f>
        <v>0</v>
      </c>
      <c r="Q129" s="71">
        <f>'NECO-ELECTRIC'!Q129+'NECO-GAS'!Q129</f>
        <v>0</v>
      </c>
      <c r="R129" s="71">
        <f>'NECO-ELECTRIC'!R129+'NECO-GAS'!R129</f>
        <v>0</v>
      </c>
      <c r="S129" s="71">
        <f>'NECO-ELECTRIC'!S129+'NECO-GAS'!S129</f>
        <v>0</v>
      </c>
      <c r="T129" s="71">
        <f>'NECO-ELECTRIC'!T129+'NECO-GAS'!T129</f>
        <v>0</v>
      </c>
      <c r="U129" s="131"/>
      <c r="V129" s="242">
        <f>IF(ISERROR((O129-C129)/C129)=TRUE,0,(O129-C129)/C129)</f>
        <v>20</v>
      </c>
      <c r="W129" s="243">
        <f t="shared" ref="W129:Z134" si="105">IF(ISERROR((P129-D129)/D129)=TRUE,0,(P129-D129)/D129)</f>
        <v>-1</v>
      </c>
      <c r="X129" s="244">
        <f t="shared" si="105"/>
        <v>-1</v>
      </c>
      <c r="Y129" s="244">
        <f t="shared" si="105"/>
        <v>-1</v>
      </c>
      <c r="Z129" s="244">
        <f t="shared" si="105"/>
        <v>-1</v>
      </c>
      <c r="AA129" s="258"/>
      <c r="AB129" s="259"/>
      <c r="AC129" s="133">
        <f t="shared" ref="AC129:AG133" si="106">O129-C129</f>
        <v>20</v>
      </c>
      <c r="AD129" s="74">
        <f t="shared" si="106"/>
        <v>-234</v>
      </c>
      <c r="AE129" s="75">
        <f t="shared" si="106"/>
        <v>-874</v>
      </c>
      <c r="AF129" s="75">
        <f t="shared" si="106"/>
        <v>-1253</v>
      </c>
      <c r="AG129" s="75">
        <f t="shared" si="106"/>
        <v>-776</v>
      </c>
      <c r="AH129" s="130"/>
      <c r="AI129" s="131"/>
    </row>
    <row r="130" spans="1:35" s="68" customFormat="1" x14ac:dyDescent="0.25">
      <c r="A130" s="176"/>
      <c r="B130" s="69" t="s">
        <v>31</v>
      </c>
      <c r="C130" s="70">
        <f>'NECO-ELECTRIC'!C130+'NECO-GAS'!C130</f>
        <v>3</v>
      </c>
      <c r="D130" s="71">
        <f>'NECO-ELECTRIC'!D130+'NECO-GAS'!D130</f>
        <v>38</v>
      </c>
      <c r="E130" s="71">
        <f>'NECO-ELECTRIC'!E130+'NECO-GAS'!E130</f>
        <v>288</v>
      </c>
      <c r="F130" s="71">
        <f>'NECO-ELECTRIC'!F130+'NECO-GAS'!F130</f>
        <v>381</v>
      </c>
      <c r="G130" s="71">
        <f>'NECO-ELECTRIC'!G130+'NECO-GAS'!G130</f>
        <v>218</v>
      </c>
      <c r="H130" s="71">
        <f>'NECO-ELECTRIC'!H130+'NECO-GAS'!H130</f>
        <v>381</v>
      </c>
      <c r="I130" s="71">
        <f>'NECO-ELECTRIC'!I130+'NECO-GAS'!I130</f>
        <v>282</v>
      </c>
      <c r="J130" s="71">
        <f>'NECO-ELECTRIC'!J130+'NECO-GAS'!J130</f>
        <v>231</v>
      </c>
      <c r="K130" s="71">
        <f>'NECO-ELECTRIC'!K130+'NECO-GAS'!K130</f>
        <v>0</v>
      </c>
      <c r="L130" s="71">
        <f>'NECO-ELECTRIC'!L130+'NECO-GAS'!L130</f>
        <v>0</v>
      </c>
      <c r="M130" s="71">
        <f>'NECO-ELECTRIC'!M130+'NECO-GAS'!M130</f>
        <v>0</v>
      </c>
      <c r="N130" s="72">
        <f>'NECO-ELECTRIC'!N130+'NECO-GAS'!N130</f>
        <v>5</v>
      </c>
      <c r="O130" s="70">
        <f>'NECO-ELECTRIC'!O130+'NECO-GAS'!O130</f>
        <v>3</v>
      </c>
      <c r="P130" s="71">
        <f>'NECO-ELECTRIC'!P130+'NECO-GAS'!P130</f>
        <v>0</v>
      </c>
      <c r="Q130" s="71">
        <f>'NECO-ELECTRIC'!Q130+'NECO-GAS'!Q130</f>
        <v>0</v>
      </c>
      <c r="R130" s="71">
        <f>'NECO-ELECTRIC'!R130+'NECO-GAS'!R130</f>
        <v>0</v>
      </c>
      <c r="S130" s="71">
        <f>'NECO-ELECTRIC'!S130+'NECO-GAS'!S130</f>
        <v>0</v>
      </c>
      <c r="T130" s="71">
        <f>'NECO-ELECTRIC'!T130+'NECO-GAS'!T130</f>
        <v>0</v>
      </c>
      <c r="U130" s="131"/>
      <c r="V130" s="242">
        <f t="shared" ref="V130:V134" si="107">IF(ISERROR((O130-C130)/C130)=TRUE,0,(O130-C130)/C130)</f>
        <v>0</v>
      </c>
      <c r="W130" s="243">
        <f t="shared" si="105"/>
        <v>-1</v>
      </c>
      <c r="X130" s="244">
        <f t="shared" si="105"/>
        <v>-1</v>
      </c>
      <c r="Y130" s="244">
        <f t="shared" si="105"/>
        <v>-1</v>
      </c>
      <c r="Z130" s="244">
        <f t="shared" si="105"/>
        <v>-1</v>
      </c>
      <c r="AA130" s="258"/>
      <c r="AB130" s="259"/>
      <c r="AC130" s="133">
        <f t="shared" si="87"/>
        <v>0</v>
      </c>
      <c r="AD130" s="74">
        <f t="shared" si="106"/>
        <v>-38</v>
      </c>
      <c r="AE130" s="75">
        <f t="shared" si="106"/>
        <v>-288</v>
      </c>
      <c r="AF130" s="75">
        <f t="shared" si="106"/>
        <v>-381</v>
      </c>
      <c r="AG130" s="75">
        <f t="shared" si="106"/>
        <v>-218</v>
      </c>
      <c r="AH130" s="130"/>
      <c r="AI130" s="131"/>
    </row>
    <row r="131" spans="1:35" s="68" customFormat="1" x14ac:dyDescent="0.25">
      <c r="A131" s="176"/>
      <c r="B131" s="69" t="s">
        <v>32</v>
      </c>
      <c r="C131" s="70">
        <f>'NECO-ELECTRIC'!C131+'NECO-GAS'!C131</f>
        <v>39</v>
      </c>
      <c r="D131" s="71">
        <f>'NECO-ELECTRIC'!D131+'NECO-GAS'!D131</f>
        <v>57</v>
      </c>
      <c r="E131" s="71">
        <f>'NECO-ELECTRIC'!E131+'NECO-GAS'!E131</f>
        <v>26</v>
      </c>
      <c r="F131" s="71">
        <f>'NECO-ELECTRIC'!F131+'NECO-GAS'!F131</f>
        <v>42</v>
      </c>
      <c r="G131" s="71">
        <f>'NECO-ELECTRIC'!G131+'NECO-GAS'!G131</f>
        <v>26</v>
      </c>
      <c r="H131" s="71">
        <f>'NECO-ELECTRIC'!H131+'NECO-GAS'!H131</f>
        <v>34</v>
      </c>
      <c r="I131" s="71">
        <f>'NECO-ELECTRIC'!I131+'NECO-GAS'!I131</f>
        <v>31</v>
      </c>
      <c r="J131" s="71">
        <f>'NECO-ELECTRIC'!J131+'NECO-GAS'!J131</f>
        <v>17</v>
      </c>
      <c r="K131" s="71">
        <f>'NECO-ELECTRIC'!K131+'NECO-GAS'!K131</f>
        <v>58</v>
      </c>
      <c r="L131" s="71">
        <f>'NECO-ELECTRIC'!L131+'NECO-GAS'!L131</f>
        <v>32</v>
      </c>
      <c r="M131" s="71">
        <f>'NECO-ELECTRIC'!M131+'NECO-GAS'!M131</f>
        <v>24</v>
      </c>
      <c r="N131" s="72">
        <f>'NECO-ELECTRIC'!N131+'NECO-GAS'!N131</f>
        <v>25</v>
      </c>
      <c r="O131" s="70">
        <f>'NECO-ELECTRIC'!O131+'NECO-GAS'!O131</f>
        <v>8</v>
      </c>
      <c r="P131" s="71">
        <f>'NECO-ELECTRIC'!P131+'NECO-GAS'!P131</f>
        <v>0</v>
      </c>
      <c r="Q131" s="71">
        <f>'NECO-ELECTRIC'!Q131+'NECO-GAS'!Q131</f>
        <v>0</v>
      </c>
      <c r="R131" s="71">
        <f>'NECO-ELECTRIC'!R131+'NECO-GAS'!R131</f>
        <v>0</v>
      </c>
      <c r="S131" s="71">
        <f>'NECO-ELECTRIC'!S131+'NECO-GAS'!S131</f>
        <v>0</v>
      </c>
      <c r="T131" s="71">
        <f>'NECO-ELECTRIC'!T131+'NECO-GAS'!T131</f>
        <v>0</v>
      </c>
      <c r="U131" s="131"/>
      <c r="V131" s="242">
        <f t="shared" si="107"/>
        <v>-0.79487179487179482</v>
      </c>
      <c r="W131" s="243">
        <f t="shared" si="105"/>
        <v>-1</v>
      </c>
      <c r="X131" s="244">
        <f t="shared" si="105"/>
        <v>-1</v>
      </c>
      <c r="Y131" s="244">
        <f t="shared" si="105"/>
        <v>-1</v>
      </c>
      <c r="Z131" s="244">
        <f t="shared" si="105"/>
        <v>-1</v>
      </c>
      <c r="AA131" s="258"/>
      <c r="AB131" s="259"/>
      <c r="AC131" s="133">
        <f t="shared" si="87"/>
        <v>-31</v>
      </c>
      <c r="AD131" s="74">
        <f t="shared" si="106"/>
        <v>-57</v>
      </c>
      <c r="AE131" s="75">
        <f t="shared" si="106"/>
        <v>-26</v>
      </c>
      <c r="AF131" s="75">
        <f t="shared" si="106"/>
        <v>-42</v>
      </c>
      <c r="AG131" s="75">
        <f t="shared" si="106"/>
        <v>-26</v>
      </c>
      <c r="AH131" s="130"/>
      <c r="AI131" s="131"/>
    </row>
    <row r="132" spans="1:35" s="68" customFormat="1" x14ac:dyDescent="0.25">
      <c r="A132" s="176"/>
      <c r="B132" s="69" t="s">
        <v>33</v>
      </c>
      <c r="C132" s="70">
        <f>'NECO-ELECTRIC'!C132+'NECO-GAS'!C132</f>
        <v>5</v>
      </c>
      <c r="D132" s="71">
        <f>'NECO-ELECTRIC'!D132+'NECO-GAS'!D132</f>
        <v>8</v>
      </c>
      <c r="E132" s="71">
        <f>'NECO-ELECTRIC'!E132+'NECO-GAS'!E132</f>
        <v>4</v>
      </c>
      <c r="F132" s="71">
        <f>'NECO-ELECTRIC'!F132+'NECO-GAS'!F132</f>
        <v>4</v>
      </c>
      <c r="G132" s="71">
        <f>'NECO-ELECTRIC'!G132+'NECO-GAS'!G132</f>
        <v>4</v>
      </c>
      <c r="H132" s="71">
        <f>'NECO-ELECTRIC'!H132+'NECO-GAS'!H132</f>
        <v>5</v>
      </c>
      <c r="I132" s="71">
        <f>'NECO-ELECTRIC'!I132+'NECO-GAS'!I132</f>
        <v>2</v>
      </c>
      <c r="J132" s="71">
        <f>'NECO-ELECTRIC'!J132+'NECO-GAS'!J132</f>
        <v>5</v>
      </c>
      <c r="K132" s="71">
        <f>'NECO-ELECTRIC'!K132+'NECO-GAS'!K132</f>
        <v>2</v>
      </c>
      <c r="L132" s="71">
        <f>'NECO-ELECTRIC'!L132+'NECO-GAS'!L132</f>
        <v>4</v>
      </c>
      <c r="M132" s="71">
        <f>'NECO-ELECTRIC'!M132+'NECO-GAS'!M132</f>
        <v>1</v>
      </c>
      <c r="N132" s="72">
        <f>'NECO-ELECTRIC'!N132+'NECO-GAS'!N132</f>
        <v>5</v>
      </c>
      <c r="O132" s="70">
        <f>'NECO-ELECTRIC'!O132+'NECO-GAS'!O132</f>
        <v>3</v>
      </c>
      <c r="P132" s="71">
        <f>'NECO-ELECTRIC'!P132+'NECO-GAS'!P132</f>
        <v>0</v>
      </c>
      <c r="Q132" s="71">
        <f>'NECO-ELECTRIC'!Q132+'NECO-GAS'!Q132</f>
        <v>0</v>
      </c>
      <c r="R132" s="71">
        <f>'NECO-ELECTRIC'!R132+'NECO-GAS'!R132</f>
        <v>0</v>
      </c>
      <c r="S132" s="71">
        <f>'NECO-ELECTRIC'!S132+'NECO-GAS'!S132</f>
        <v>0</v>
      </c>
      <c r="T132" s="71">
        <f>'NECO-ELECTRIC'!T132+'NECO-GAS'!T132</f>
        <v>0</v>
      </c>
      <c r="U132" s="131"/>
      <c r="V132" s="242">
        <f t="shared" si="107"/>
        <v>-0.4</v>
      </c>
      <c r="W132" s="243">
        <f t="shared" si="105"/>
        <v>-1</v>
      </c>
      <c r="X132" s="244">
        <f t="shared" si="105"/>
        <v>-1</v>
      </c>
      <c r="Y132" s="244">
        <f t="shared" si="105"/>
        <v>-1</v>
      </c>
      <c r="Z132" s="244">
        <f t="shared" si="105"/>
        <v>-1</v>
      </c>
      <c r="AA132" s="258"/>
      <c r="AB132" s="259"/>
      <c r="AC132" s="133">
        <f t="shared" si="87"/>
        <v>-2</v>
      </c>
      <c r="AD132" s="74">
        <f t="shared" si="106"/>
        <v>-8</v>
      </c>
      <c r="AE132" s="75">
        <f t="shared" si="106"/>
        <v>-4</v>
      </c>
      <c r="AF132" s="75">
        <f t="shared" si="106"/>
        <v>-4</v>
      </c>
      <c r="AG132" s="75">
        <f t="shared" si="106"/>
        <v>-4</v>
      </c>
      <c r="AH132" s="130"/>
      <c r="AI132" s="131"/>
    </row>
    <row r="133" spans="1:35" s="68" customFormat="1" x14ac:dyDescent="0.25">
      <c r="A133" s="176"/>
      <c r="B133" s="69" t="s">
        <v>34</v>
      </c>
      <c r="C133" s="70">
        <f>'NECO-ELECTRIC'!C133+'NECO-GAS'!C133</f>
        <v>0</v>
      </c>
      <c r="D133" s="71">
        <f>'NECO-ELECTRIC'!D133+'NECO-GAS'!D133</f>
        <v>0</v>
      </c>
      <c r="E133" s="71">
        <f>'NECO-ELECTRIC'!E133+'NECO-GAS'!E133</f>
        <v>0</v>
      </c>
      <c r="F133" s="71">
        <f>'NECO-ELECTRIC'!F133+'NECO-GAS'!F133</f>
        <v>0</v>
      </c>
      <c r="G133" s="71">
        <f>'NECO-ELECTRIC'!G133+'NECO-GAS'!G133</f>
        <v>1</v>
      </c>
      <c r="H133" s="71">
        <f>'NECO-ELECTRIC'!H133+'NECO-GAS'!H133</f>
        <v>0</v>
      </c>
      <c r="I133" s="71">
        <f>'NECO-ELECTRIC'!I133+'NECO-GAS'!I133</f>
        <v>0</v>
      </c>
      <c r="J133" s="71">
        <f>'NECO-ELECTRIC'!J133+'NECO-GAS'!J133</f>
        <v>0</v>
      </c>
      <c r="K133" s="71">
        <f>'NECO-ELECTRIC'!K133+'NECO-GAS'!K133</f>
        <v>0</v>
      </c>
      <c r="L133" s="71">
        <f>'NECO-ELECTRIC'!L133+'NECO-GAS'!L133</f>
        <v>0</v>
      </c>
      <c r="M133" s="71">
        <f>'NECO-ELECTRIC'!M133+'NECO-GAS'!M133</f>
        <v>0</v>
      </c>
      <c r="N133" s="72">
        <f>'NECO-ELECTRIC'!N133+'NECO-GAS'!N133</f>
        <v>1</v>
      </c>
      <c r="O133" s="70">
        <f>'NECO-ELECTRIC'!O133+'NECO-GAS'!O133</f>
        <v>0</v>
      </c>
      <c r="P133" s="71">
        <f>'NECO-ELECTRIC'!P133+'NECO-GAS'!P133</f>
        <v>0</v>
      </c>
      <c r="Q133" s="71">
        <f>'NECO-ELECTRIC'!Q133+'NECO-GAS'!Q133</f>
        <v>0</v>
      </c>
      <c r="R133" s="71">
        <f>'NECO-ELECTRIC'!R133+'NECO-GAS'!R133</f>
        <v>0</v>
      </c>
      <c r="S133" s="71">
        <f>'NECO-ELECTRIC'!S133+'NECO-GAS'!S133</f>
        <v>0</v>
      </c>
      <c r="T133" s="71">
        <f>'NECO-ELECTRIC'!T133+'NECO-GAS'!T133</f>
        <v>0</v>
      </c>
      <c r="U133" s="131"/>
      <c r="V133" s="242">
        <f t="shared" si="107"/>
        <v>0</v>
      </c>
      <c r="W133" s="243">
        <f t="shared" si="105"/>
        <v>0</v>
      </c>
      <c r="X133" s="244">
        <f t="shared" si="105"/>
        <v>0</v>
      </c>
      <c r="Y133" s="244">
        <f t="shared" si="105"/>
        <v>0</v>
      </c>
      <c r="Z133" s="244">
        <f t="shared" si="105"/>
        <v>-1</v>
      </c>
      <c r="AA133" s="258"/>
      <c r="AB133" s="259"/>
      <c r="AC133" s="133">
        <f t="shared" si="87"/>
        <v>0</v>
      </c>
      <c r="AD133" s="74">
        <f t="shared" si="106"/>
        <v>0</v>
      </c>
      <c r="AE133" s="75">
        <f t="shared" si="106"/>
        <v>0</v>
      </c>
      <c r="AF133" s="75">
        <f t="shared" si="106"/>
        <v>0</v>
      </c>
      <c r="AG133" s="75">
        <f t="shared" si="106"/>
        <v>-1</v>
      </c>
      <c r="AH133" s="130"/>
      <c r="AI133" s="131"/>
    </row>
    <row r="134" spans="1:35" s="85" customFormat="1" x14ac:dyDescent="0.25">
      <c r="A134" s="177"/>
      <c r="B134" s="69" t="s">
        <v>35</v>
      </c>
      <c r="C134" s="139">
        <f>SUM(C129:C133)</f>
        <v>48</v>
      </c>
      <c r="D134" s="140">
        <f t="shared" ref="D134:AE141" si="108">SUM(D129:D133)</f>
        <v>337</v>
      </c>
      <c r="E134" s="140">
        <f t="shared" si="108"/>
        <v>1192</v>
      </c>
      <c r="F134" s="140">
        <f t="shared" si="108"/>
        <v>1680</v>
      </c>
      <c r="G134" s="140">
        <f t="shared" si="108"/>
        <v>1025</v>
      </c>
      <c r="H134" s="141">
        <f t="shared" si="108"/>
        <v>1714</v>
      </c>
      <c r="I134" s="140">
        <f t="shared" si="108"/>
        <v>1698</v>
      </c>
      <c r="J134" s="141">
        <f t="shared" si="108"/>
        <v>979</v>
      </c>
      <c r="K134" s="140">
        <f t="shared" si="108"/>
        <v>62</v>
      </c>
      <c r="L134" s="141">
        <f t="shared" si="108"/>
        <v>37</v>
      </c>
      <c r="M134" s="141">
        <f t="shared" si="108"/>
        <v>25</v>
      </c>
      <c r="N134" s="142">
        <f t="shared" si="108"/>
        <v>59</v>
      </c>
      <c r="O134" s="139">
        <f t="shared" si="108"/>
        <v>35</v>
      </c>
      <c r="P134" s="141">
        <v>0</v>
      </c>
      <c r="Q134" s="140">
        <v>0</v>
      </c>
      <c r="R134" s="141">
        <v>0</v>
      </c>
      <c r="S134" s="141">
        <v>0</v>
      </c>
      <c r="T134" s="141">
        <v>0</v>
      </c>
      <c r="U134" s="142"/>
      <c r="V134" s="246">
        <f t="shared" si="107"/>
        <v>-0.27083333333333331</v>
      </c>
      <c r="W134" s="247">
        <f t="shared" si="105"/>
        <v>-1</v>
      </c>
      <c r="X134" s="248">
        <f t="shared" si="105"/>
        <v>-1</v>
      </c>
      <c r="Y134" s="248">
        <f t="shared" si="105"/>
        <v>-1</v>
      </c>
      <c r="Z134" s="248">
        <f t="shared" si="105"/>
        <v>-1</v>
      </c>
      <c r="AA134" s="260"/>
      <c r="AB134" s="261"/>
      <c r="AC134" s="139">
        <f t="shared" si="108"/>
        <v>-13</v>
      </c>
      <c r="AD134" s="141">
        <f t="shared" si="108"/>
        <v>-337</v>
      </c>
      <c r="AE134" s="140">
        <f t="shared" si="108"/>
        <v>-1192</v>
      </c>
      <c r="AF134" s="140">
        <f t="shared" ref="AF134:AG134" si="109">SUM(AF129:AF133)</f>
        <v>-1680</v>
      </c>
      <c r="AG134" s="140">
        <f t="shared" si="109"/>
        <v>-1025</v>
      </c>
      <c r="AH134" s="141"/>
      <c r="AI134" s="142"/>
    </row>
    <row r="135" spans="1:35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</row>
    <row r="136" spans="1:35" s="68" customFormat="1" x14ac:dyDescent="0.25">
      <c r="A136" s="176"/>
      <c r="B136" s="69" t="s">
        <v>30</v>
      </c>
      <c r="C136" s="70">
        <f>'NECO-ELECTRIC'!C136+'NECO-GAS'!C136</f>
        <v>13109</v>
      </c>
      <c r="D136" s="71">
        <f>'NECO-ELECTRIC'!D136+'NECO-GAS'!D136</f>
        <v>14413</v>
      </c>
      <c r="E136" s="71">
        <f>'NECO-ELECTRIC'!E136+'NECO-GAS'!E136</f>
        <v>16222</v>
      </c>
      <c r="F136" s="71">
        <f>'NECO-ELECTRIC'!F136+'NECO-GAS'!F136</f>
        <v>16903</v>
      </c>
      <c r="G136" s="71">
        <f>'NECO-ELECTRIC'!G136+'NECO-GAS'!G136</f>
        <v>16308</v>
      </c>
      <c r="H136" s="71">
        <f>'NECO-ELECTRIC'!H136+'NECO-GAS'!H136</f>
        <v>15858</v>
      </c>
      <c r="I136" s="71">
        <f>'NECO-ELECTRIC'!I136+'NECO-GAS'!I136</f>
        <v>15902</v>
      </c>
      <c r="J136" s="71">
        <f>'NECO-ELECTRIC'!J136+'NECO-GAS'!J136</f>
        <v>15750</v>
      </c>
      <c r="K136" s="71">
        <f>'NECO-ELECTRIC'!K136+'NECO-GAS'!K136</f>
        <v>14314</v>
      </c>
      <c r="L136" s="71">
        <f>'NECO-ELECTRIC'!L136+'NECO-GAS'!L136</f>
        <v>13805</v>
      </c>
      <c r="M136" s="71">
        <f>'NECO-ELECTRIC'!M136+'NECO-GAS'!M136</f>
        <v>13140</v>
      </c>
      <c r="N136" s="72">
        <f>'NECO-ELECTRIC'!N136+'NECO-GAS'!N136</f>
        <v>13920</v>
      </c>
      <c r="O136" s="70">
        <f>'NECO-ELECTRIC'!O136+'NECO-GAS'!O136</f>
        <v>12877</v>
      </c>
      <c r="P136" s="71">
        <f>'NECO-ELECTRIC'!P136+'NECO-GAS'!P136</f>
        <v>8980</v>
      </c>
      <c r="Q136" s="71">
        <f>'NECO-ELECTRIC'!Q136+'NECO-GAS'!Q136</f>
        <v>7660</v>
      </c>
      <c r="R136" s="71">
        <f>'NECO-ELECTRIC'!R136+'NECO-GAS'!R136</f>
        <v>8311</v>
      </c>
      <c r="S136" s="71">
        <f>'NECO-ELECTRIC'!S136+'NECO-GAS'!S136</f>
        <v>8889</v>
      </c>
      <c r="T136" s="71">
        <f>'NECO-ELECTRIC'!T136+'NECO-GAS'!T136</f>
        <v>8657</v>
      </c>
      <c r="U136" s="131"/>
      <c r="V136" s="242">
        <f>IF(ISERROR((O136-C136)/C136)=TRUE,0,(O136-C136)/C136)</f>
        <v>-1.7697764894347396E-2</v>
      </c>
      <c r="W136" s="243">
        <f t="shared" ref="W136:Z141" si="110">IF(ISERROR((P136-D136)/D136)=TRUE,0,(P136-D136)/D136)</f>
        <v>-0.37695136335252899</v>
      </c>
      <c r="X136" s="244">
        <f t="shared" si="110"/>
        <v>-0.52780175070891377</v>
      </c>
      <c r="Y136" s="244">
        <f t="shared" si="110"/>
        <v>-0.50831213394072061</v>
      </c>
      <c r="Z136" s="244">
        <f t="shared" si="110"/>
        <v>-0.45493009565857245</v>
      </c>
      <c r="AA136" s="258"/>
      <c r="AB136" s="259"/>
      <c r="AC136" s="133">
        <f t="shared" ref="AC136:AG140" si="111">O136-C136</f>
        <v>-232</v>
      </c>
      <c r="AD136" s="74">
        <f t="shared" si="111"/>
        <v>-5433</v>
      </c>
      <c r="AE136" s="75">
        <f t="shared" si="111"/>
        <v>-8562</v>
      </c>
      <c r="AF136" s="75">
        <f t="shared" si="111"/>
        <v>-8592</v>
      </c>
      <c r="AG136" s="75">
        <f t="shared" si="111"/>
        <v>-7419</v>
      </c>
      <c r="AH136" s="130"/>
      <c r="AI136" s="131"/>
    </row>
    <row r="137" spans="1:35" s="68" customFormat="1" x14ac:dyDescent="0.25">
      <c r="A137" s="176"/>
      <c r="B137" s="69" t="s">
        <v>31</v>
      </c>
      <c r="C137" s="70">
        <f>'NECO-ELECTRIC'!C137+'NECO-GAS'!C137</f>
        <v>3982</v>
      </c>
      <c r="D137" s="71">
        <f>'NECO-ELECTRIC'!D137+'NECO-GAS'!D137</f>
        <v>4220</v>
      </c>
      <c r="E137" s="71">
        <f>'NECO-ELECTRIC'!E137+'NECO-GAS'!E137</f>
        <v>5270</v>
      </c>
      <c r="F137" s="71">
        <f>'NECO-ELECTRIC'!F137+'NECO-GAS'!F137</f>
        <v>5530</v>
      </c>
      <c r="G137" s="71">
        <f>'NECO-ELECTRIC'!G137+'NECO-GAS'!G137</f>
        <v>5152</v>
      </c>
      <c r="H137" s="71">
        <f>'NECO-ELECTRIC'!H137+'NECO-GAS'!H137</f>
        <v>5182</v>
      </c>
      <c r="I137" s="71">
        <f>'NECO-ELECTRIC'!I137+'NECO-GAS'!I137</f>
        <v>5257</v>
      </c>
      <c r="J137" s="71">
        <f>'NECO-ELECTRIC'!J137+'NECO-GAS'!J137</f>
        <v>5398</v>
      </c>
      <c r="K137" s="71">
        <f>'NECO-ELECTRIC'!K137+'NECO-GAS'!K137</f>
        <v>4939</v>
      </c>
      <c r="L137" s="71">
        <f>'NECO-ELECTRIC'!L137+'NECO-GAS'!L137</f>
        <v>4554</v>
      </c>
      <c r="M137" s="71">
        <f>'NECO-ELECTRIC'!M137+'NECO-GAS'!M137</f>
        <v>3930</v>
      </c>
      <c r="N137" s="72">
        <f>'NECO-ELECTRIC'!N137+'NECO-GAS'!N137</f>
        <v>3244</v>
      </c>
      <c r="O137" s="70">
        <f>'NECO-ELECTRIC'!O137+'NECO-GAS'!O137</f>
        <v>2901</v>
      </c>
      <c r="P137" s="71">
        <f>'NECO-ELECTRIC'!P137+'NECO-GAS'!P137</f>
        <v>2249</v>
      </c>
      <c r="Q137" s="71">
        <f>'NECO-ELECTRIC'!Q137+'NECO-GAS'!Q137</f>
        <v>2207</v>
      </c>
      <c r="R137" s="71">
        <f>'NECO-ELECTRIC'!R137+'NECO-GAS'!R137</f>
        <v>2375</v>
      </c>
      <c r="S137" s="71">
        <f>'NECO-ELECTRIC'!S137+'NECO-GAS'!S137</f>
        <v>2465</v>
      </c>
      <c r="T137" s="71">
        <f>'NECO-ELECTRIC'!T137+'NECO-GAS'!T137</f>
        <v>2479</v>
      </c>
      <c r="U137" s="131"/>
      <c r="V137" s="242">
        <f t="shared" ref="V137:V141" si="112">IF(ISERROR((O137-C137)/C137)=TRUE,0,(O137-C137)/C137)</f>
        <v>-0.2714716223003516</v>
      </c>
      <c r="W137" s="243">
        <f t="shared" si="110"/>
        <v>-0.4670616113744076</v>
      </c>
      <c r="X137" s="244">
        <f t="shared" si="110"/>
        <v>-0.58121442125237188</v>
      </c>
      <c r="Y137" s="244">
        <f t="shared" si="110"/>
        <v>-0.57052441229656414</v>
      </c>
      <c r="Z137" s="244">
        <f t="shared" si="110"/>
        <v>-0.52154503105590067</v>
      </c>
      <c r="AA137" s="258"/>
      <c r="AB137" s="259"/>
      <c r="AC137" s="133">
        <f t="shared" si="87"/>
        <v>-1081</v>
      </c>
      <c r="AD137" s="74">
        <f t="shared" si="111"/>
        <v>-1971</v>
      </c>
      <c r="AE137" s="75">
        <f t="shared" si="111"/>
        <v>-3063</v>
      </c>
      <c r="AF137" s="75">
        <f t="shared" si="111"/>
        <v>-3155</v>
      </c>
      <c r="AG137" s="75">
        <f t="shared" si="111"/>
        <v>-2687</v>
      </c>
      <c r="AH137" s="130"/>
      <c r="AI137" s="131"/>
    </row>
    <row r="138" spans="1:35" s="68" customFormat="1" x14ac:dyDescent="0.25">
      <c r="A138" s="176"/>
      <c r="B138" s="69" t="s">
        <v>32</v>
      </c>
      <c r="C138" s="70">
        <f>'NECO-ELECTRIC'!C138+'NECO-GAS'!C138</f>
        <v>190</v>
      </c>
      <c r="D138" s="71">
        <f>'NECO-ELECTRIC'!D138+'NECO-GAS'!D138</f>
        <v>219</v>
      </c>
      <c r="E138" s="71">
        <f>'NECO-ELECTRIC'!E138+'NECO-GAS'!E138</f>
        <v>250</v>
      </c>
      <c r="F138" s="71">
        <f>'NECO-ELECTRIC'!F138+'NECO-GAS'!F138</f>
        <v>241</v>
      </c>
      <c r="G138" s="71">
        <f>'NECO-ELECTRIC'!G138+'NECO-GAS'!G138</f>
        <v>227</v>
      </c>
      <c r="H138" s="71">
        <f>'NECO-ELECTRIC'!H138+'NECO-GAS'!H138</f>
        <v>218</v>
      </c>
      <c r="I138" s="71">
        <f>'NECO-ELECTRIC'!I138+'NECO-GAS'!I138</f>
        <v>174</v>
      </c>
      <c r="J138" s="71">
        <f>'NECO-ELECTRIC'!J138+'NECO-GAS'!J138</f>
        <v>187</v>
      </c>
      <c r="K138" s="71">
        <f>'NECO-ELECTRIC'!K138+'NECO-GAS'!K138</f>
        <v>228</v>
      </c>
      <c r="L138" s="71">
        <f>'NECO-ELECTRIC'!L138+'NECO-GAS'!L138</f>
        <v>230</v>
      </c>
      <c r="M138" s="71">
        <f>'NECO-ELECTRIC'!M138+'NECO-GAS'!M138</f>
        <v>249</v>
      </c>
      <c r="N138" s="72">
        <f>'NECO-ELECTRIC'!N138+'NECO-GAS'!N138</f>
        <v>225</v>
      </c>
      <c r="O138" s="70">
        <f>'NECO-ELECTRIC'!O138+'NECO-GAS'!O138</f>
        <v>182</v>
      </c>
      <c r="P138" s="71">
        <f>'NECO-ELECTRIC'!P138+'NECO-GAS'!P138</f>
        <v>145</v>
      </c>
      <c r="Q138" s="71">
        <f>'NECO-ELECTRIC'!Q138+'NECO-GAS'!Q138</f>
        <v>251</v>
      </c>
      <c r="R138" s="71">
        <f>'NECO-ELECTRIC'!R138+'NECO-GAS'!R138</f>
        <v>355</v>
      </c>
      <c r="S138" s="71">
        <f>'NECO-ELECTRIC'!S138+'NECO-GAS'!S138</f>
        <v>425</v>
      </c>
      <c r="T138" s="71">
        <f>'NECO-ELECTRIC'!T138+'NECO-GAS'!T138</f>
        <v>411</v>
      </c>
      <c r="U138" s="131"/>
      <c r="V138" s="242">
        <f t="shared" si="112"/>
        <v>-4.2105263157894736E-2</v>
      </c>
      <c r="W138" s="243">
        <f t="shared" si="110"/>
        <v>-0.33789954337899542</v>
      </c>
      <c r="X138" s="244">
        <f t="shared" si="110"/>
        <v>4.0000000000000001E-3</v>
      </c>
      <c r="Y138" s="244">
        <f t="shared" si="110"/>
        <v>0.47302904564315351</v>
      </c>
      <c r="Z138" s="244">
        <f t="shared" si="110"/>
        <v>0.8722466960352423</v>
      </c>
      <c r="AA138" s="258"/>
      <c r="AB138" s="259"/>
      <c r="AC138" s="133">
        <f t="shared" si="87"/>
        <v>-8</v>
      </c>
      <c r="AD138" s="74">
        <f t="shared" si="111"/>
        <v>-74</v>
      </c>
      <c r="AE138" s="75">
        <f t="shared" si="111"/>
        <v>1</v>
      </c>
      <c r="AF138" s="75">
        <f t="shared" si="111"/>
        <v>114</v>
      </c>
      <c r="AG138" s="75">
        <f t="shared" si="111"/>
        <v>198</v>
      </c>
      <c r="AH138" s="130"/>
      <c r="AI138" s="131"/>
    </row>
    <row r="139" spans="1:35" s="68" customFormat="1" x14ac:dyDescent="0.25">
      <c r="A139" s="176"/>
      <c r="B139" s="69" t="s">
        <v>33</v>
      </c>
      <c r="C139" s="70">
        <f>'NECO-ELECTRIC'!C139+'NECO-GAS'!C139</f>
        <v>37</v>
      </c>
      <c r="D139" s="71">
        <f>'NECO-ELECTRIC'!D139+'NECO-GAS'!D139</f>
        <v>41</v>
      </c>
      <c r="E139" s="71">
        <f>'NECO-ELECTRIC'!E139+'NECO-GAS'!E139</f>
        <v>46</v>
      </c>
      <c r="F139" s="71">
        <f>'NECO-ELECTRIC'!F139+'NECO-GAS'!F139</f>
        <v>56</v>
      </c>
      <c r="G139" s="71">
        <f>'NECO-ELECTRIC'!G139+'NECO-GAS'!G139</f>
        <v>55</v>
      </c>
      <c r="H139" s="71">
        <f>'NECO-ELECTRIC'!H139+'NECO-GAS'!H139</f>
        <v>54</v>
      </c>
      <c r="I139" s="71">
        <f>'NECO-ELECTRIC'!I139+'NECO-GAS'!I139</f>
        <v>42</v>
      </c>
      <c r="J139" s="71">
        <f>'NECO-ELECTRIC'!J139+'NECO-GAS'!J139</f>
        <v>39</v>
      </c>
      <c r="K139" s="71">
        <f>'NECO-ELECTRIC'!K139+'NECO-GAS'!K139</f>
        <v>40</v>
      </c>
      <c r="L139" s="71">
        <f>'NECO-ELECTRIC'!L139+'NECO-GAS'!L139</f>
        <v>45</v>
      </c>
      <c r="M139" s="71">
        <f>'NECO-ELECTRIC'!M139+'NECO-GAS'!M139</f>
        <v>52</v>
      </c>
      <c r="N139" s="72">
        <f>'NECO-ELECTRIC'!N139+'NECO-GAS'!N139</f>
        <v>42</v>
      </c>
      <c r="O139" s="70">
        <f>'NECO-ELECTRIC'!O139+'NECO-GAS'!O139</f>
        <v>31</v>
      </c>
      <c r="P139" s="71">
        <f>'NECO-ELECTRIC'!P139+'NECO-GAS'!P139</f>
        <v>29</v>
      </c>
      <c r="Q139" s="71">
        <f>'NECO-ELECTRIC'!Q139+'NECO-GAS'!Q139</f>
        <v>62</v>
      </c>
      <c r="R139" s="71">
        <f>'NECO-ELECTRIC'!R139+'NECO-GAS'!R139</f>
        <v>68</v>
      </c>
      <c r="S139" s="71">
        <f>'NECO-ELECTRIC'!S139+'NECO-GAS'!S139</f>
        <v>95</v>
      </c>
      <c r="T139" s="71">
        <f>'NECO-ELECTRIC'!T139+'NECO-GAS'!T139</f>
        <v>102</v>
      </c>
      <c r="U139" s="131"/>
      <c r="V139" s="242">
        <f t="shared" si="112"/>
        <v>-0.16216216216216217</v>
      </c>
      <c r="W139" s="243">
        <f t="shared" si="110"/>
        <v>-0.29268292682926828</v>
      </c>
      <c r="X139" s="244">
        <f t="shared" si="110"/>
        <v>0.34782608695652173</v>
      </c>
      <c r="Y139" s="244">
        <f t="shared" si="110"/>
        <v>0.21428571428571427</v>
      </c>
      <c r="Z139" s="244">
        <f t="shared" si="110"/>
        <v>0.72727272727272729</v>
      </c>
      <c r="AA139" s="258"/>
      <c r="AB139" s="259"/>
      <c r="AC139" s="133">
        <f t="shared" si="87"/>
        <v>-6</v>
      </c>
      <c r="AD139" s="74">
        <f t="shared" si="111"/>
        <v>-12</v>
      </c>
      <c r="AE139" s="75">
        <f t="shared" si="111"/>
        <v>16</v>
      </c>
      <c r="AF139" s="75">
        <f t="shared" si="111"/>
        <v>12</v>
      </c>
      <c r="AG139" s="75">
        <f t="shared" si="111"/>
        <v>40</v>
      </c>
      <c r="AH139" s="130"/>
      <c r="AI139" s="131"/>
    </row>
    <row r="140" spans="1:35" s="68" customFormat="1" x14ac:dyDescent="0.25">
      <c r="A140" s="176"/>
      <c r="B140" s="69" t="s">
        <v>34</v>
      </c>
      <c r="C140" s="70">
        <f>'NECO-ELECTRIC'!C140+'NECO-GAS'!C140</f>
        <v>4</v>
      </c>
      <c r="D140" s="71">
        <f>'NECO-ELECTRIC'!D140+'NECO-GAS'!D140</f>
        <v>4</v>
      </c>
      <c r="E140" s="71">
        <f>'NECO-ELECTRIC'!E140+'NECO-GAS'!E140</f>
        <v>3</v>
      </c>
      <c r="F140" s="71">
        <f>'NECO-ELECTRIC'!F140+'NECO-GAS'!F140</f>
        <v>4</v>
      </c>
      <c r="G140" s="71">
        <f>'NECO-ELECTRIC'!G140+'NECO-GAS'!G140</f>
        <v>2</v>
      </c>
      <c r="H140" s="71">
        <f>'NECO-ELECTRIC'!H140+'NECO-GAS'!H140</f>
        <v>2</v>
      </c>
      <c r="I140" s="71">
        <f>'NECO-ELECTRIC'!I140+'NECO-GAS'!I140</f>
        <v>1</v>
      </c>
      <c r="J140" s="71">
        <f>'NECO-ELECTRIC'!J140+'NECO-GAS'!J140</f>
        <v>1</v>
      </c>
      <c r="K140" s="71">
        <f>'NECO-ELECTRIC'!K140+'NECO-GAS'!K140</f>
        <v>0</v>
      </c>
      <c r="L140" s="71">
        <f>'NECO-ELECTRIC'!L140+'NECO-GAS'!L140</f>
        <v>1</v>
      </c>
      <c r="M140" s="71">
        <f>'NECO-ELECTRIC'!M140+'NECO-GAS'!M140</f>
        <v>1</v>
      </c>
      <c r="N140" s="72">
        <f>'NECO-ELECTRIC'!N140+'NECO-GAS'!N140</f>
        <v>1</v>
      </c>
      <c r="O140" s="70">
        <f>'NECO-ELECTRIC'!O140+'NECO-GAS'!O140</f>
        <v>2</v>
      </c>
      <c r="P140" s="71">
        <f>'NECO-ELECTRIC'!P140+'NECO-GAS'!P140</f>
        <v>5</v>
      </c>
      <c r="Q140" s="71">
        <f>'NECO-ELECTRIC'!Q140+'NECO-GAS'!Q140</f>
        <v>3</v>
      </c>
      <c r="R140" s="71">
        <f>'NECO-ELECTRIC'!R140+'NECO-GAS'!R140</f>
        <v>4</v>
      </c>
      <c r="S140" s="71">
        <f>'NECO-ELECTRIC'!S140+'NECO-GAS'!S140</f>
        <v>11</v>
      </c>
      <c r="T140" s="71">
        <f>'NECO-ELECTRIC'!T140+'NECO-GAS'!T140</f>
        <v>8</v>
      </c>
      <c r="U140" s="131"/>
      <c r="V140" s="242">
        <f t="shared" si="112"/>
        <v>-0.5</v>
      </c>
      <c r="W140" s="243">
        <f t="shared" si="110"/>
        <v>0.25</v>
      </c>
      <c r="X140" s="244">
        <f t="shared" si="110"/>
        <v>0</v>
      </c>
      <c r="Y140" s="244">
        <f t="shared" si="110"/>
        <v>0</v>
      </c>
      <c r="Z140" s="244">
        <f t="shared" si="110"/>
        <v>4.5</v>
      </c>
      <c r="AA140" s="258"/>
      <c r="AB140" s="259"/>
      <c r="AC140" s="133">
        <f t="shared" si="87"/>
        <v>-2</v>
      </c>
      <c r="AD140" s="74">
        <f t="shared" si="111"/>
        <v>1</v>
      </c>
      <c r="AE140" s="75">
        <f t="shared" si="111"/>
        <v>0</v>
      </c>
      <c r="AF140" s="75">
        <f t="shared" si="111"/>
        <v>0</v>
      </c>
      <c r="AG140" s="75">
        <f t="shared" si="111"/>
        <v>9</v>
      </c>
      <c r="AH140" s="130"/>
      <c r="AI140" s="131"/>
    </row>
    <row r="141" spans="1:35" s="85" customFormat="1" ht="15.75" thickBot="1" x14ac:dyDescent="0.3">
      <c r="A141" s="177"/>
      <c r="B141" s="134" t="s">
        <v>35</v>
      </c>
      <c r="C141" s="135">
        <f>SUM(C136:C140)</f>
        <v>17322</v>
      </c>
      <c r="D141" s="136">
        <f t="shared" ref="D141:AE141" si="113">SUM(D136:D140)</f>
        <v>18897</v>
      </c>
      <c r="E141" s="136">
        <f t="shared" si="113"/>
        <v>21791</v>
      </c>
      <c r="F141" s="136">
        <f t="shared" si="113"/>
        <v>22734</v>
      </c>
      <c r="G141" s="136">
        <f t="shared" si="113"/>
        <v>21744</v>
      </c>
      <c r="H141" s="137">
        <f t="shared" si="113"/>
        <v>21314</v>
      </c>
      <c r="I141" s="136">
        <f t="shared" si="113"/>
        <v>21376</v>
      </c>
      <c r="J141" s="137">
        <f t="shared" si="113"/>
        <v>21375</v>
      </c>
      <c r="K141" s="136">
        <f t="shared" si="113"/>
        <v>19521</v>
      </c>
      <c r="L141" s="137">
        <f t="shared" si="113"/>
        <v>18635</v>
      </c>
      <c r="M141" s="137">
        <f t="shared" si="113"/>
        <v>17372</v>
      </c>
      <c r="N141" s="138">
        <f t="shared" si="113"/>
        <v>17432</v>
      </c>
      <c r="O141" s="135">
        <f t="shared" si="113"/>
        <v>15993</v>
      </c>
      <c r="P141" s="137">
        <f t="shared" si="113"/>
        <v>11408</v>
      </c>
      <c r="Q141" s="136">
        <f t="shared" si="113"/>
        <v>10183</v>
      </c>
      <c r="R141" s="137">
        <f t="shared" si="113"/>
        <v>11113</v>
      </c>
      <c r="S141" s="137">
        <f t="shared" ref="S141:T141" si="114">SUM(S136:S140)</f>
        <v>11885</v>
      </c>
      <c r="T141" s="137">
        <f t="shared" si="114"/>
        <v>11657</v>
      </c>
      <c r="U141" s="138"/>
      <c r="V141" s="262">
        <f t="shared" si="112"/>
        <v>-7.6723242119847587E-2</v>
      </c>
      <c r="W141" s="262">
        <f t="shared" si="110"/>
        <v>-0.39630629200402179</v>
      </c>
      <c r="X141" s="262">
        <f t="shared" si="110"/>
        <v>-0.5326969849938048</v>
      </c>
      <c r="Y141" s="262">
        <f t="shared" si="110"/>
        <v>-0.51117269288290668</v>
      </c>
      <c r="Z141" s="262">
        <f t="shared" si="110"/>
        <v>-0.45341243561442235</v>
      </c>
      <c r="AA141" s="262"/>
      <c r="AB141" s="263"/>
      <c r="AC141" s="135">
        <f t="shared" si="108"/>
        <v>-1329</v>
      </c>
      <c r="AD141" s="137">
        <f t="shared" si="113"/>
        <v>-7489</v>
      </c>
      <c r="AE141" s="136">
        <f t="shared" si="113"/>
        <v>-11608</v>
      </c>
      <c r="AF141" s="136">
        <f t="shared" ref="AF141:AG141" si="115">SUM(AF136:AF140)</f>
        <v>-11621</v>
      </c>
      <c r="AG141" s="136">
        <f t="shared" si="115"/>
        <v>-9859</v>
      </c>
      <c r="AH141" s="137"/>
      <c r="AI141" s="138"/>
    </row>
    <row r="142" spans="1:35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</row>
    <row r="143" spans="1:35" x14ac:dyDescent="0.25">
      <c r="A143" s="176"/>
      <c r="B143" s="43" t="s">
        <v>30</v>
      </c>
      <c r="C143" s="70">
        <f>'NECO-ELECTRIC'!C143+'NECO-GAS'!C143</f>
        <v>55492046.960000001</v>
      </c>
      <c r="D143" s="71">
        <f>'NECO-ELECTRIC'!D143+'NECO-GAS'!D143</f>
        <v>41972855.649999999</v>
      </c>
      <c r="E143" s="71">
        <f>'NECO-ELECTRIC'!E143+'NECO-GAS'!E143</f>
        <v>35607413.609999999</v>
      </c>
      <c r="F143" s="71">
        <f>'NECO-ELECTRIC'!F143+'NECO-GAS'!F143</f>
        <v>36452247.259999998</v>
      </c>
      <c r="G143" s="71">
        <f>'NECO-ELECTRIC'!G143+'NECO-GAS'!G143</f>
        <v>41310259.839999996</v>
      </c>
      <c r="H143" s="71">
        <f>'NECO-ELECTRIC'!H143+'NECO-GAS'!H143</f>
        <v>49952644.080000006</v>
      </c>
      <c r="I143" s="71">
        <f>'NECO-ELECTRIC'!I143+'NECO-GAS'!I143</f>
        <v>43536600.850000001</v>
      </c>
      <c r="J143" s="71">
        <f>'NECO-ELECTRIC'!J143+'NECO-GAS'!J143</f>
        <v>36860753.5</v>
      </c>
      <c r="K143" s="71">
        <f>'NECO-ELECTRIC'!K143+'NECO-GAS'!K143</f>
        <v>43317163.049999997</v>
      </c>
      <c r="L143" s="71">
        <f>'NECO-ELECTRIC'!L143+'NECO-GAS'!L143</f>
        <v>56622415.070000008</v>
      </c>
      <c r="M143" s="71">
        <f>'NECO-ELECTRIC'!M143+'NECO-GAS'!M143</f>
        <v>66204600.439999998</v>
      </c>
      <c r="N143" s="72">
        <f>'NECO-ELECTRIC'!N143+'NECO-GAS'!N143</f>
        <v>61151869.089999996</v>
      </c>
      <c r="O143" s="70">
        <f>'NECO-ELECTRIC'!O143+'NECO-GAS'!O143</f>
        <v>52142665.849999994</v>
      </c>
      <c r="P143" s="71">
        <f>'NECO-ELECTRIC'!P143+'NECO-GAS'!P143</f>
        <v>48923468</v>
      </c>
      <c r="Q143" s="71">
        <f>'NECO-ELECTRIC'!Q143+'NECO-GAS'!Q143</f>
        <v>45950997</v>
      </c>
      <c r="R143" s="71">
        <f>'NECO-ELECTRIC'!R143+'NECO-GAS'!R143</f>
        <v>38197271</v>
      </c>
      <c r="S143" s="71">
        <f>'NECO-ELECTRIC'!S143+'NECO-GAS'!S143</f>
        <v>57128576</v>
      </c>
      <c r="T143" s="71">
        <f>'NECO-ELECTRIC'!T143+'NECO-GAS'!T143</f>
        <v>61558982</v>
      </c>
      <c r="U143" s="118"/>
      <c r="V143" s="242">
        <f>IF(ISERROR((O143-C143)/C143)=TRUE,0,(O143-C143)/C143)</f>
        <v>-6.0357858350662777E-2</v>
      </c>
      <c r="W143" s="243">
        <f t="shared" ref="W143:Z148" si="116">IF(ISERROR((P143-D143)/D143)=TRUE,0,(P143-D143)/D143)</f>
        <v>0.16559779510737202</v>
      </c>
      <c r="X143" s="244">
        <f t="shared" si="116"/>
        <v>0.29048960149959063</v>
      </c>
      <c r="Y143" s="244">
        <f t="shared" si="116"/>
        <v>4.787149959653824E-2</v>
      </c>
      <c r="Z143" s="244">
        <f t="shared" si="116"/>
        <v>0.38291495190943842</v>
      </c>
      <c r="AA143" s="209"/>
      <c r="AB143" s="210"/>
      <c r="AC143" s="39">
        <f t="shared" ref="AC143:AG147" si="117">O143-C143</f>
        <v>-3349381.1100000069</v>
      </c>
      <c r="AD143" s="74">
        <f t="shared" si="117"/>
        <v>6950612.3500000015</v>
      </c>
      <c r="AE143" s="75">
        <f t="shared" si="117"/>
        <v>10343583.390000001</v>
      </c>
      <c r="AF143" s="75">
        <f t="shared" si="117"/>
        <v>1745023.7400000021</v>
      </c>
      <c r="AG143" s="75">
        <f t="shared" si="117"/>
        <v>15818316.160000004</v>
      </c>
      <c r="AH143" s="120"/>
      <c r="AI143" s="121"/>
    </row>
    <row r="144" spans="1:35" x14ac:dyDescent="0.25">
      <c r="A144" s="176"/>
      <c r="B144" s="43" t="s">
        <v>31</v>
      </c>
      <c r="C144" s="70">
        <f>'NECO-ELECTRIC'!C144+'NECO-GAS'!C144</f>
        <v>6070044.8499999996</v>
      </c>
      <c r="D144" s="71">
        <f>'NECO-ELECTRIC'!D144+'NECO-GAS'!D144</f>
        <v>3720308.22</v>
      </c>
      <c r="E144" s="71">
        <f>'NECO-ELECTRIC'!E144+'NECO-GAS'!E144</f>
        <v>2940861.12</v>
      </c>
      <c r="F144" s="71">
        <f>'NECO-ELECTRIC'!F144+'NECO-GAS'!F144</f>
        <v>2671187.25</v>
      </c>
      <c r="G144" s="71">
        <f>'NECO-ELECTRIC'!G144+'NECO-GAS'!G144</f>
        <v>2717721.43</v>
      </c>
      <c r="H144" s="71">
        <f>'NECO-ELECTRIC'!H144+'NECO-GAS'!H144</f>
        <v>3420276.41</v>
      </c>
      <c r="I144" s="71">
        <f>'NECO-ELECTRIC'!I144+'NECO-GAS'!I144</f>
        <v>3097819.3499999996</v>
      </c>
      <c r="J144" s="71">
        <f>'NECO-ELECTRIC'!J144+'NECO-GAS'!J144</f>
        <v>2813541.78</v>
      </c>
      <c r="K144" s="71">
        <f>'NECO-ELECTRIC'!K144+'NECO-GAS'!K144</f>
        <v>3196258.64</v>
      </c>
      <c r="L144" s="71">
        <f>'NECO-ELECTRIC'!L144+'NECO-GAS'!L144</f>
        <v>4223584.0999999996</v>
      </c>
      <c r="M144" s="71">
        <f>'NECO-ELECTRIC'!M144+'NECO-GAS'!M144</f>
        <v>5050074.63</v>
      </c>
      <c r="N144" s="72">
        <f>'NECO-ELECTRIC'!N144+'NECO-GAS'!N144</f>
        <v>3791931.67</v>
      </c>
      <c r="O144" s="70">
        <f>'NECO-ELECTRIC'!O144+'NECO-GAS'!O144</f>
        <v>3341972.85</v>
      </c>
      <c r="P144" s="71">
        <f>'NECO-ELECTRIC'!P144+'NECO-GAS'!P144</f>
        <v>3236548</v>
      </c>
      <c r="Q144" s="71">
        <f>'NECO-ELECTRIC'!Q144+'NECO-GAS'!Q144</f>
        <v>2906733</v>
      </c>
      <c r="R144" s="71">
        <f>'NECO-ELECTRIC'!R144+'NECO-GAS'!R144</f>
        <v>2373349</v>
      </c>
      <c r="S144" s="71">
        <f>'NECO-ELECTRIC'!S144+'NECO-GAS'!S144</f>
        <v>3382966</v>
      </c>
      <c r="T144" s="71">
        <f>'NECO-ELECTRIC'!T144+'NECO-GAS'!T144</f>
        <v>3691895</v>
      </c>
      <c r="U144" s="118"/>
      <c r="V144" s="242">
        <f t="shared" ref="V144:V148" si="118">IF(ISERROR((O144-C144)/C144)=TRUE,0,(O144-C144)/C144)</f>
        <v>-0.44943193459270731</v>
      </c>
      <c r="W144" s="243">
        <f t="shared" si="116"/>
        <v>-0.13003229608755379</v>
      </c>
      <c r="X144" s="244">
        <f t="shared" si="116"/>
        <v>-1.1604805057914502E-2</v>
      </c>
      <c r="Y144" s="244">
        <f t="shared" si="116"/>
        <v>-0.11150032630621459</v>
      </c>
      <c r="Z144" s="244">
        <f t="shared" si="116"/>
        <v>0.24478026432606073</v>
      </c>
      <c r="AA144" s="209"/>
      <c r="AB144" s="210"/>
      <c r="AC144" s="39">
        <f t="shared" si="117"/>
        <v>-2728071.9999999995</v>
      </c>
      <c r="AD144" s="74">
        <f t="shared" si="117"/>
        <v>-483760.2200000002</v>
      </c>
      <c r="AE144" s="75">
        <f t="shared" si="117"/>
        <v>-34128.120000000112</v>
      </c>
      <c r="AF144" s="75">
        <f t="shared" si="117"/>
        <v>-297838.25</v>
      </c>
      <c r="AG144" s="75">
        <f t="shared" si="117"/>
        <v>665244.56999999983</v>
      </c>
      <c r="AH144" s="120"/>
      <c r="AI144" s="121"/>
    </row>
    <row r="145" spans="1:35" x14ac:dyDescent="0.25">
      <c r="A145" s="176"/>
      <c r="B145" s="43" t="s">
        <v>32</v>
      </c>
      <c r="C145" s="70">
        <f>'NECO-ELECTRIC'!C145+'NECO-GAS'!C145</f>
        <v>11094759.219999999</v>
      </c>
      <c r="D145" s="71">
        <f>'NECO-ELECTRIC'!D145+'NECO-GAS'!D145</f>
        <v>8801393.4600000009</v>
      </c>
      <c r="E145" s="71">
        <f>'NECO-ELECTRIC'!E145+'NECO-GAS'!E145</f>
        <v>7198007.0800000001</v>
      </c>
      <c r="F145" s="71">
        <f>'NECO-ELECTRIC'!F145+'NECO-GAS'!F145</f>
        <v>7307270.1200000001</v>
      </c>
      <c r="G145" s="71">
        <f>'NECO-ELECTRIC'!G145+'NECO-GAS'!G145</f>
        <v>7805111.3000000007</v>
      </c>
      <c r="H145" s="71">
        <f>'NECO-ELECTRIC'!H145+'NECO-GAS'!H145</f>
        <v>8583176.1400000006</v>
      </c>
      <c r="I145" s="71">
        <f>'NECO-ELECTRIC'!I145+'NECO-GAS'!I145</f>
        <v>8226643.4800000004</v>
      </c>
      <c r="J145" s="71">
        <f>'NECO-ELECTRIC'!J145+'NECO-GAS'!J145</f>
        <v>7257609.9800000004</v>
      </c>
      <c r="K145" s="71">
        <f>'NECO-ELECTRIC'!K145+'NECO-GAS'!K145</f>
        <v>8157437.3700000001</v>
      </c>
      <c r="L145" s="71">
        <f>'NECO-ELECTRIC'!L145+'NECO-GAS'!L145</f>
        <v>10768450.26</v>
      </c>
      <c r="M145" s="71">
        <f>'NECO-ELECTRIC'!M145+'NECO-GAS'!M145</f>
        <v>12092383.219999999</v>
      </c>
      <c r="N145" s="72">
        <f>'NECO-ELECTRIC'!N145+'NECO-GAS'!N145</f>
        <v>11579172.379999999</v>
      </c>
      <c r="O145" s="70">
        <f>'NECO-ELECTRIC'!O145+'NECO-GAS'!O145</f>
        <v>10093379.309999999</v>
      </c>
      <c r="P145" s="71">
        <f>'NECO-ELECTRIC'!P145+'NECO-GAS'!P145</f>
        <v>9323718</v>
      </c>
      <c r="Q145" s="71">
        <f>'NECO-ELECTRIC'!Q145+'NECO-GAS'!Q145</f>
        <v>7479134</v>
      </c>
      <c r="R145" s="71">
        <f>'NECO-ELECTRIC'!R145+'NECO-GAS'!R145</f>
        <v>6748559</v>
      </c>
      <c r="S145" s="71">
        <f>'NECO-ELECTRIC'!S145+'NECO-GAS'!S145</f>
        <v>8675588</v>
      </c>
      <c r="T145" s="71">
        <f>'NECO-ELECTRIC'!T145+'NECO-GAS'!T145</f>
        <v>9590293</v>
      </c>
      <c r="U145" s="118"/>
      <c r="V145" s="242">
        <f t="shared" si="118"/>
        <v>-9.0257020467362628E-2</v>
      </c>
      <c r="W145" s="243">
        <f t="shared" si="116"/>
        <v>5.9345664112600532E-2</v>
      </c>
      <c r="X145" s="244">
        <f t="shared" si="116"/>
        <v>3.9056216099192825E-2</v>
      </c>
      <c r="Y145" s="244">
        <f t="shared" si="116"/>
        <v>-7.6459623200572216E-2</v>
      </c>
      <c r="Z145" s="244">
        <f t="shared" si="116"/>
        <v>0.1115264941833692</v>
      </c>
      <c r="AA145" s="209"/>
      <c r="AB145" s="210"/>
      <c r="AC145" s="39">
        <f t="shared" si="117"/>
        <v>-1001379.9100000001</v>
      </c>
      <c r="AD145" s="74">
        <f t="shared" si="117"/>
        <v>522324.53999999911</v>
      </c>
      <c r="AE145" s="75">
        <f t="shared" si="117"/>
        <v>281126.91999999993</v>
      </c>
      <c r="AF145" s="75">
        <f t="shared" si="117"/>
        <v>-558711.12000000011</v>
      </c>
      <c r="AG145" s="75">
        <f t="shared" si="117"/>
        <v>870476.69999999925</v>
      </c>
      <c r="AH145" s="120"/>
      <c r="AI145" s="121"/>
    </row>
    <row r="146" spans="1:35" x14ac:dyDescent="0.25">
      <c r="A146" s="176"/>
      <c r="B146" s="43" t="s">
        <v>33</v>
      </c>
      <c r="C146" s="70">
        <f>'NECO-ELECTRIC'!C146+'NECO-GAS'!C146</f>
        <v>17675455.990000002</v>
      </c>
      <c r="D146" s="71">
        <f>'NECO-ELECTRIC'!D146+'NECO-GAS'!D146</f>
        <v>15192780.75</v>
      </c>
      <c r="E146" s="71">
        <f>'NECO-ELECTRIC'!E146+'NECO-GAS'!E146</f>
        <v>13257196.709999999</v>
      </c>
      <c r="F146" s="71">
        <f>'NECO-ELECTRIC'!F146+'NECO-GAS'!F146</f>
        <v>13136872.51</v>
      </c>
      <c r="G146" s="71">
        <f>'NECO-ELECTRIC'!G146+'NECO-GAS'!G146</f>
        <v>13471835.199999999</v>
      </c>
      <c r="H146" s="71">
        <f>'NECO-ELECTRIC'!H146+'NECO-GAS'!H146</f>
        <v>13852379.75</v>
      </c>
      <c r="I146" s="71">
        <f>'NECO-ELECTRIC'!I146+'NECO-GAS'!I146</f>
        <v>13900015.02</v>
      </c>
      <c r="J146" s="71">
        <f>'NECO-ELECTRIC'!J146+'NECO-GAS'!J146</f>
        <v>12966568.51</v>
      </c>
      <c r="K146" s="71">
        <f>'NECO-ELECTRIC'!K146+'NECO-GAS'!K146</f>
        <v>13302792.559999999</v>
      </c>
      <c r="L146" s="71">
        <f>'NECO-ELECTRIC'!L146+'NECO-GAS'!L146</f>
        <v>16574114.33</v>
      </c>
      <c r="M146" s="71">
        <f>'NECO-ELECTRIC'!M146+'NECO-GAS'!M146</f>
        <v>18290819.77</v>
      </c>
      <c r="N146" s="72">
        <f>'NECO-ELECTRIC'!N146+'NECO-GAS'!N146</f>
        <v>17416776.740000002</v>
      </c>
      <c r="O146" s="70">
        <f>'NECO-ELECTRIC'!O146+'NECO-GAS'!O146</f>
        <v>15413571.169999998</v>
      </c>
      <c r="P146" s="71">
        <f>'NECO-ELECTRIC'!P146+'NECO-GAS'!P146</f>
        <v>15700018</v>
      </c>
      <c r="Q146" s="71">
        <f>'NECO-ELECTRIC'!Q146+'NECO-GAS'!Q146</f>
        <v>13263715</v>
      </c>
      <c r="R146" s="71">
        <f>'NECO-ELECTRIC'!R146+'NECO-GAS'!R146</f>
        <v>12767206</v>
      </c>
      <c r="S146" s="71">
        <f>'NECO-ELECTRIC'!S146+'NECO-GAS'!S146</f>
        <v>14099257</v>
      </c>
      <c r="T146" s="71">
        <f>'NECO-ELECTRIC'!T146+'NECO-GAS'!T146</f>
        <v>16247084</v>
      </c>
      <c r="U146" s="118"/>
      <c r="V146" s="242">
        <f t="shared" si="118"/>
        <v>-0.12796755123486939</v>
      </c>
      <c r="W146" s="243">
        <f t="shared" si="116"/>
        <v>3.3386728759315504E-2</v>
      </c>
      <c r="X146" s="244">
        <f t="shared" si="116"/>
        <v>4.9167936047023999E-4</v>
      </c>
      <c r="Y146" s="244">
        <f t="shared" si="116"/>
        <v>-2.8139613117094928E-2</v>
      </c>
      <c r="Z146" s="244">
        <f t="shared" si="116"/>
        <v>4.6572852969579137E-2</v>
      </c>
      <c r="AA146" s="209"/>
      <c r="AB146" s="210"/>
      <c r="AC146" s="39">
        <f t="shared" si="117"/>
        <v>-2261884.820000004</v>
      </c>
      <c r="AD146" s="74">
        <f t="shared" si="117"/>
        <v>507237.25</v>
      </c>
      <c r="AE146" s="75">
        <f t="shared" si="117"/>
        <v>6518.2900000009686</v>
      </c>
      <c r="AF146" s="75">
        <f t="shared" si="117"/>
        <v>-369666.50999999978</v>
      </c>
      <c r="AG146" s="75">
        <f t="shared" si="117"/>
        <v>627421.80000000075</v>
      </c>
      <c r="AH146" s="120"/>
      <c r="AI146" s="121"/>
    </row>
    <row r="147" spans="1:35" x14ac:dyDescent="0.25">
      <c r="A147" s="176"/>
      <c r="B147" s="43" t="s">
        <v>34</v>
      </c>
      <c r="C147" s="70">
        <f>'NECO-ELECTRIC'!C147+'NECO-GAS'!C147</f>
        <v>17889597.710000001</v>
      </c>
      <c r="D147" s="71">
        <f>'NECO-ELECTRIC'!D147+'NECO-GAS'!D147</f>
        <v>16834628.759999998</v>
      </c>
      <c r="E147" s="71">
        <f>'NECO-ELECTRIC'!E147+'NECO-GAS'!E147</f>
        <v>14095719.32</v>
      </c>
      <c r="F147" s="71">
        <f>'NECO-ELECTRIC'!F147+'NECO-GAS'!F147</f>
        <v>15514908.73</v>
      </c>
      <c r="G147" s="71">
        <f>'NECO-ELECTRIC'!G147+'NECO-GAS'!G147</f>
        <v>15343382.85</v>
      </c>
      <c r="H147" s="71">
        <f>'NECO-ELECTRIC'!H147+'NECO-GAS'!H147</f>
        <v>15490864.880000001</v>
      </c>
      <c r="I147" s="71">
        <f>'NECO-ELECTRIC'!I147+'NECO-GAS'!I147</f>
        <v>16867105.469999999</v>
      </c>
      <c r="J147" s="71">
        <f>'NECO-ELECTRIC'!J147+'NECO-GAS'!J147</f>
        <v>15563733.300000001</v>
      </c>
      <c r="K147" s="71">
        <f>'NECO-ELECTRIC'!K147+'NECO-GAS'!K147</f>
        <v>15916889.5</v>
      </c>
      <c r="L147" s="71">
        <f>'NECO-ELECTRIC'!L147+'NECO-GAS'!L147</f>
        <v>17426699.289999999</v>
      </c>
      <c r="M147" s="71">
        <f>'NECO-ELECTRIC'!M147+'NECO-GAS'!M147</f>
        <v>17869099.219999999</v>
      </c>
      <c r="N147" s="72">
        <f>'NECO-ELECTRIC'!N147+'NECO-GAS'!N147</f>
        <v>17870489.559999999</v>
      </c>
      <c r="O147" s="70">
        <f>'NECO-ELECTRIC'!O147+'NECO-GAS'!O147</f>
        <v>15086659.649999999</v>
      </c>
      <c r="P147" s="71">
        <f>'NECO-ELECTRIC'!P147+'NECO-GAS'!P147</f>
        <v>18557271</v>
      </c>
      <c r="Q147" s="71">
        <f>'NECO-ELECTRIC'!Q147+'NECO-GAS'!Q147</f>
        <v>15659650</v>
      </c>
      <c r="R147" s="71">
        <f>'NECO-ELECTRIC'!R147+'NECO-GAS'!R147</f>
        <v>17127271</v>
      </c>
      <c r="S147" s="71">
        <f>'NECO-ELECTRIC'!S147+'NECO-GAS'!S147</f>
        <v>17275618</v>
      </c>
      <c r="T147" s="71">
        <f>'NECO-ELECTRIC'!T147+'NECO-GAS'!T147</f>
        <v>19143694</v>
      </c>
      <c r="U147" s="118"/>
      <c r="V147" s="242">
        <f t="shared" si="118"/>
        <v>-0.15667977030211275</v>
      </c>
      <c r="W147" s="243">
        <f t="shared" si="116"/>
        <v>0.10232730786990056</v>
      </c>
      <c r="X147" s="244">
        <f t="shared" si="116"/>
        <v>0.11095075352280778</v>
      </c>
      <c r="Y147" s="244">
        <f t="shared" si="116"/>
        <v>0.10392341315436146</v>
      </c>
      <c r="Z147" s="244">
        <f t="shared" si="116"/>
        <v>0.12593279910238311</v>
      </c>
      <c r="AA147" s="209"/>
      <c r="AB147" s="210"/>
      <c r="AC147" s="39">
        <f t="shared" si="117"/>
        <v>-2802938.0600000024</v>
      </c>
      <c r="AD147" s="74">
        <f t="shared" si="117"/>
        <v>1722642.2400000021</v>
      </c>
      <c r="AE147" s="75">
        <f t="shared" si="117"/>
        <v>1563930.6799999997</v>
      </c>
      <c r="AF147" s="75">
        <f t="shared" si="117"/>
        <v>1612362.2699999996</v>
      </c>
      <c r="AG147" s="75">
        <f t="shared" si="117"/>
        <v>1932235.1500000004</v>
      </c>
      <c r="AH147" s="120"/>
      <c r="AI147" s="121"/>
    </row>
    <row r="148" spans="1:35" x14ac:dyDescent="0.25">
      <c r="A148" s="176"/>
      <c r="B148" s="43" t="s">
        <v>35</v>
      </c>
      <c r="C148" s="139">
        <f>SUM(C143:C147)</f>
        <v>108221904.73000002</v>
      </c>
      <c r="D148" s="156">
        <f>SUM(D143:D147)</f>
        <v>86521966.840000004</v>
      </c>
      <c r="E148" s="156">
        <f t="shared" ref="E148:O148" si="119">SUM(E143:E147)</f>
        <v>73099197.840000004</v>
      </c>
      <c r="F148" s="157">
        <f t="shared" si="119"/>
        <v>75082485.86999999</v>
      </c>
      <c r="G148" s="156">
        <f t="shared" si="119"/>
        <v>80648310.61999999</v>
      </c>
      <c r="H148" s="156">
        <f t="shared" si="119"/>
        <v>91299341.260000005</v>
      </c>
      <c r="I148" s="156">
        <f t="shared" si="119"/>
        <v>85628184.170000002</v>
      </c>
      <c r="J148" s="156">
        <f t="shared" si="119"/>
        <v>75462207.070000008</v>
      </c>
      <c r="K148" s="156">
        <f t="shared" si="119"/>
        <v>83890541.11999999</v>
      </c>
      <c r="L148" s="156">
        <f t="shared" si="119"/>
        <v>105615263.05000001</v>
      </c>
      <c r="M148" s="156">
        <f t="shared" si="119"/>
        <v>119506977.27999999</v>
      </c>
      <c r="N148" s="158">
        <f t="shared" si="119"/>
        <v>111810239.44</v>
      </c>
      <c r="O148" s="155">
        <f t="shared" si="119"/>
        <v>96078248.829999983</v>
      </c>
      <c r="P148" s="156">
        <v>688397</v>
      </c>
      <c r="Q148" s="156">
        <v>691952</v>
      </c>
      <c r="R148" s="156">
        <v>659843</v>
      </c>
      <c r="S148" s="156">
        <v>659843</v>
      </c>
      <c r="T148" s="156">
        <v>659843</v>
      </c>
      <c r="U148" s="158"/>
      <c r="V148" s="246">
        <f t="shared" si="118"/>
        <v>-0.11221070198585881</v>
      </c>
      <c r="W148" s="247">
        <f t="shared" si="116"/>
        <v>-0.99204367370343061</v>
      </c>
      <c r="X148" s="248">
        <f t="shared" si="116"/>
        <v>-0.99053406849259074</v>
      </c>
      <c r="Y148" s="248">
        <f t="shared" si="116"/>
        <v>-0.99121175874301137</v>
      </c>
      <c r="Z148" s="248">
        <f t="shared" si="116"/>
        <v>-0.99181826631051129</v>
      </c>
      <c r="AA148" s="256"/>
      <c r="AB148" s="257"/>
      <c r="AC148" s="157">
        <f t="shared" ref="AC148:AE148" si="120">SUM(AC143:AC147)</f>
        <v>-12143655.900000013</v>
      </c>
      <c r="AD148" s="159">
        <f t="shared" si="120"/>
        <v>9219056.160000002</v>
      </c>
      <c r="AE148" s="160">
        <f t="shared" si="120"/>
        <v>12161031.16</v>
      </c>
      <c r="AF148" s="160">
        <f t="shared" ref="AF148:AG148" si="121">SUM(AF143:AF147)</f>
        <v>2131170.1300000018</v>
      </c>
      <c r="AG148" s="160">
        <f t="shared" si="121"/>
        <v>19913694.380000003</v>
      </c>
      <c r="AH148" s="160"/>
      <c r="AI148" s="161"/>
    </row>
    <row r="149" spans="1:35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</row>
    <row r="150" spans="1:35" x14ac:dyDescent="0.25">
      <c r="A150" s="176"/>
      <c r="B150" s="69" t="s">
        <v>30</v>
      </c>
      <c r="C150" s="266"/>
      <c r="D150" s="205">
        <f t="shared" ref="D150:T155" si="122">(C66+C143+D94-D66-D143)/(C66+C143+D94-D143)</f>
        <v>0.62661716595583949</v>
      </c>
      <c r="E150" s="205">
        <f t="shared" si="122"/>
        <v>0.61561294207812478</v>
      </c>
      <c r="F150" s="206">
        <f t="shared" si="122"/>
        <v>0.57442702878793717</v>
      </c>
      <c r="G150" s="205">
        <f t="shared" si="122"/>
        <v>0.61733953597318136</v>
      </c>
      <c r="H150" s="205">
        <f t="shared" si="122"/>
        <v>0.61816882355997449</v>
      </c>
      <c r="I150" s="205">
        <f t="shared" si="122"/>
        <v>0.615656090242654</v>
      </c>
      <c r="J150" s="205">
        <f t="shared" si="122"/>
        <v>0.61785437505537155</v>
      </c>
      <c r="K150" s="205">
        <f t="shared" si="122"/>
        <v>0.52339844026251947</v>
      </c>
      <c r="L150" s="205">
        <f t="shared" si="122"/>
        <v>0.60912824762738516</v>
      </c>
      <c r="M150" s="205">
        <f t="shared" si="122"/>
        <v>0.64225246394782365</v>
      </c>
      <c r="N150" s="207">
        <f t="shared" si="122"/>
        <v>0.56986556101500052</v>
      </c>
      <c r="O150" s="204">
        <f t="shared" si="122"/>
        <v>0.57464729706303919</v>
      </c>
      <c r="P150" s="205">
        <f t="shared" si="122"/>
        <v>0.50544216401178166</v>
      </c>
      <c r="Q150" s="205">
        <f t="shared" si="122"/>
        <v>0.49199476411915227</v>
      </c>
      <c r="R150" s="205">
        <f t="shared" si="122"/>
        <v>0.46122024470135964</v>
      </c>
      <c r="S150" s="205">
        <f t="shared" si="122"/>
        <v>0.48692198586733493</v>
      </c>
      <c r="T150" s="205">
        <f t="shared" si="122"/>
        <v>0.32787644416520251</v>
      </c>
      <c r="U150" s="207"/>
      <c r="V150" s="250"/>
      <c r="W150" s="243">
        <f t="shared" ref="W150:Z155" si="123">IF(ISERROR((P150-D150)/D150)=TRUE,0,(P150-D150)/D150)</f>
        <v>-0.19337963995802435</v>
      </c>
      <c r="X150" s="244">
        <f t="shared" si="123"/>
        <v>-0.20080503431535177</v>
      </c>
      <c r="Y150" s="244">
        <f t="shared" si="123"/>
        <v>-0.19707774602014835</v>
      </c>
      <c r="Z150" s="244">
        <f t="shared" si="123"/>
        <v>-0.21125740780598906</v>
      </c>
      <c r="AA150" s="209"/>
      <c r="AB150" s="210"/>
      <c r="AC150" s="264"/>
      <c r="AD150" s="208">
        <f t="shared" ref="AD150:AG155" si="124">P150-D150</f>
        <v>-0.12117500194405784</v>
      </c>
      <c r="AE150" s="208">
        <f t="shared" si="124"/>
        <v>-0.12361817795897251</v>
      </c>
      <c r="AF150" s="208">
        <f t="shared" si="124"/>
        <v>-0.11320678408657753</v>
      </c>
      <c r="AG150" s="208">
        <f t="shared" si="124"/>
        <v>-0.13041755010584644</v>
      </c>
      <c r="AH150" s="209"/>
      <c r="AI150" s="210"/>
    </row>
    <row r="151" spans="1:35" x14ac:dyDescent="0.25">
      <c r="A151" s="176"/>
      <c r="B151" s="69" t="s">
        <v>31</v>
      </c>
      <c r="C151" s="266"/>
      <c r="D151" s="205">
        <f t="shared" si="122"/>
        <v>0.24155399143536727</v>
      </c>
      <c r="E151" s="205">
        <f t="shared" si="122"/>
        <v>0.24794774458217878</v>
      </c>
      <c r="F151" s="206">
        <f t="shared" si="122"/>
        <v>0.24582577905548442</v>
      </c>
      <c r="G151" s="205">
        <f t="shared" si="122"/>
        <v>0.22494347241798501</v>
      </c>
      <c r="H151" s="205">
        <f t="shared" si="122"/>
        <v>0.18479454682850135</v>
      </c>
      <c r="I151" s="205">
        <f t="shared" si="122"/>
        <v>0.1800507690090149</v>
      </c>
      <c r="J151" s="205">
        <f t="shared" si="122"/>
        <v>0.18812135680047248</v>
      </c>
      <c r="K151" s="205">
        <f t="shared" si="122"/>
        <v>0.14340597307398101</v>
      </c>
      <c r="L151" s="205">
        <f t="shared" si="122"/>
        <v>0.18539700768315678</v>
      </c>
      <c r="M151" s="205">
        <f t="shared" si="122"/>
        <v>0.17198034609263643</v>
      </c>
      <c r="N151" s="207">
        <f t="shared" si="122"/>
        <v>0.2590139495666578</v>
      </c>
      <c r="O151" s="204">
        <f t="shared" si="122"/>
        <v>0.17508872931949421</v>
      </c>
      <c r="P151" s="205">
        <f t="shared" si="122"/>
        <v>0.15216632209682829</v>
      </c>
      <c r="Q151" s="205">
        <f t="shared" si="122"/>
        <v>0.16429707561765208</v>
      </c>
      <c r="R151" s="205">
        <f t="shared" si="122"/>
        <v>0.14433450447134694</v>
      </c>
      <c r="S151" s="205">
        <f t="shared" si="122"/>
        <v>0.11306126692675945</v>
      </c>
      <c r="T151" s="205">
        <f t="shared" si="122"/>
        <v>7.9200720372060218E-2</v>
      </c>
      <c r="U151" s="207"/>
      <c r="V151" s="250"/>
      <c r="W151" s="243">
        <f t="shared" si="123"/>
        <v>-0.37005254521930137</v>
      </c>
      <c r="X151" s="244">
        <f t="shared" si="123"/>
        <v>-0.33737217132379221</v>
      </c>
      <c r="Y151" s="244">
        <f t="shared" si="123"/>
        <v>-0.41285854955525336</v>
      </c>
      <c r="Z151" s="244">
        <f t="shared" si="123"/>
        <v>-0.49737920504458338</v>
      </c>
      <c r="AA151" s="209"/>
      <c r="AB151" s="210"/>
      <c r="AC151" s="264"/>
      <c r="AD151" s="208">
        <f t="shared" si="124"/>
        <v>-8.9387669338538978E-2</v>
      </c>
      <c r="AE151" s="208">
        <f t="shared" si="124"/>
        <v>-8.3650668964526692E-2</v>
      </c>
      <c r="AF151" s="208">
        <f t="shared" si="124"/>
        <v>-0.10149127458413748</v>
      </c>
      <c r="AG151" s="208">
        <f t="shared" si="124"/>
        <v>-0.11188220549122556</v>
      </c>
      <c r="AH151" s="209"/>
      <c r="AI151" s="210"/>
    </row>
    <row r="152" spans="1:35" x14ac:dyDescent="0.25">
      <c r="A152" s="176"/>
      <c r="B152" s="69" t="s">
        <v>32</v>
      </c>
      <c r="C152" s="266"/>
      <c r="D152" s="205">
        <f t="shared" si="122"/>
        <v>0.76505075958174906</v>
      </c>
      <c r="E152" s="205">
        <f t="shared" si="122"/>
        <v>0.7633690641912878</v>
      </c>
      <c r="F152" s="206">
        <f t="shared" si="122"/>
        <v>0.76377300448518648</v>
      </c>
      <c r="G152" s="205">
        <f t="shared" si="122"/>
        <v>0.76133295718335814</v>
      </c>
      <c r="H152" s="205">
        <f t="shared" si="122"/>
        <v>0.77957457007135078</v>
      </c>
      <c r="I152" s="205">
        <f t="shared" si="122"/>
        <v>0.75210912097842397</v>
      </c>
      <c r="J152" s="205">
        <f t="shared" si="122"/>
        <v>0.7741828807535166</v>
      </c>
      <c r="K152" s="205">
        <f t="shared" si="122"/>
        <v>0.72505095706031819</v>
      </c>
      <c r="L152" s="205">
        <f t="shared" si="122"/>
        <v>0.76616273303707971</v>
      </c>
      <c r="M152" s="205">
        <f t="shared" si="122"/>
        <v>0.78465062282997999</v>
      </c>
      <c r="N152" s="207">
        <f t="shared" si="122"/>
        <v>0.75813799041162944</v>
      </c>
      <c r="O152" s="204">
        <f t="shared" si="122"/>
        <v>0.71186822786801918</v>
      </c>
      <c r="P152" s="205">
        <f t="shared" si="122"/>
        <v>0.58066998467147657</v>
      </c>
      <c r="Q152" s="205">
        <f t="shared" si="122"/>
        <v>0.62861488560647238</v>
      </c>
      <c r="R152" s="205">
        <f t="shared" si="122"/>
        <v>0.59168894049154808</v>
      </c>
      <c r="S152" s="205">
        <f t="shared" si="122"/>
        <v>0.60722326442306152</v>
      </c>
      <c r="T152" s="205">
        <f t="shared" si="122"/>
        <v>0.43900163507136053</v>
      </c>
      <c r="U152" s="207"/>
      <c r="V152" s="250"/>
      <c r="W152" s="243">
        <f t="shared" si="123"/>
        <v>-0.24100462956349838</v>
      </c>
      <c r="X152" s="244">
        <f t="shared" si="123"/>
        <v>-0.17652559542424454</v>
      </c>
      <c r="Y152" s="244">
        <f t="shared" si="123"/>
        <v>-0.22530786370176822</v>
      </c>
      <c r="Z152" s="244">
        <f t="shared" si="123"/>
        <v>-0.20242088734795322</v>
      </c>
      <c r="AA152" s="209"/>
      <c r="AB152" s="210"/>
      <c r="AC152" s="264"/>
      <c r="AD152" s="208">
        <f t="shared" si="124"/>
        <v>-0.18438077491027249</v>
      </c>
      <c r="AE152" s="208">
        <f t="shared" si="124"/>
        <v>-0.13475417858481542</v>
      </c>
      <c r="AF152" s="208">
        <f t="shared" si="124"/>
        <v>-0.1720840639936384</v>
      </c>
      <c r="AG152" s="208">
        <f t="shared" si="124"/>
        <v>-0.15410969276029662</v>
      </c>
      <c r="AH152" s="209"/>
      <c r="AI152" s="210"/>
    </row>
    <row r="153" spans="1:35" x14ac:dyDescent="0.25">
      <c r="A153" s="176"/>
      <c r="B153" s="69" t="s">
        <v>33</v>
      </c>
      <c r="C153" s="266"/>
      <c r="D153" s="205">
        <f t="shared" si="122"/>
        <v>0.83929657531411173</v>
      </c>
      <c r="E153" s="205">
        <f t="shared" si="122"/>
        <v>0.85675917932868551</v>
      </c>
      <c r="F153" s="206">
        <f t="shared" si="122"/>
        <v>0.86061974021104048</v>
      </c>
      <c r="G153" s="205">
        <f t="shared" si="122"/>
        <v>0.86313666251141019</v>
      </c>
      <c r="H153" s="205">
        <f t="shared" si="122"/>
        <v>0.86542930045062272</v>
      </c>
      <c r="I153" s="205">
        <f t="shared" si="122"/>
        <v>0.84543238656083841</v>
      </c>
      <c r="J153" s="205">
        <f t="shared" si="122"/>
        <v>0.86315977243803488</v>
      </c>
      <c r="K153" s="205">
        <f t="shared" si="122"/>
        <v>0.80109350576903315</v>
      </c>
      <c r="L153" s="205">
        <f t="shared" si="122"/>
        <v>0.82740108235665155</v>
      </c>
      <c r="M153" s="205">
        <f t="shared" si="122"/>
        <v>0.8683777969988824</v>
      </c>
      <c r="N153" s="207">
        <f t="shared" si="122"/>
        <v>0.84581938319294891</v>
      </c>
      <c r="O153" s="204">
        <f t="shared" si="122"/>
        <v>0.81520768903802598</v>
      </c>
      <c r="P153" s="205">
        <f t="shared" si="122"/>
        <v>0.67696101677180487</v>
      </c>
      <c r="Q153" s="205">
        <f t="shared" si="122"/>
        <v>0.75651720623796914</v>
      </c>
      <c r="R153" s="205">
        <f t="shared" si="122"/>
        <v>0.73449864969231649</v>
      </c>
      <c r="S153" s="205">
        <f t="shared" si="122"/>
        <v>0.76055253231344111</v>
      </c>
      <c r="T153" s="205">
        <f t="shared" si="122"/>
        <v>0.60951632879862994</v>
      </c>
      <c r="U153" s="207"/>
      <c r="V153" s="250"/>
      <c r="W153" s="243">
        <f t="shared" si="123"/>
        <v>-0.1934185880379076</v>
      </c>
      <c r="X153" s="244">
        <f t="shared" si="123"/>
        <v>-0.11700134122783611</v>
      </c>
      <c r="Y153" s="244">
        <f t="shared" si="123"/>
        <v>-0.14654682506794078</v>
      </c>
      <c r="Z153" s="244">
        <f t="shared" si="123"/>
        <v>-0.11885039143104754</v>
      </c>
      <c r="AA153" s="209"/>
      <c r="AB153" s="210"/>
      <c r="AC153" s="264"/>
      <c r="AD153" s="208">
        <f t="shared" si="124"/>
        <v>-0.16233555854230686</v>
      </c>
      <c r="AE153" s="208">
        <f t="shared" si="124"/>
        <v>-0.10024197309071636</v>
      </c>
      <c r="AF153" s="208">
        <f t="shared" si="124"/>
        <v>-0.126121090518724</v>
      </c>
      <c r="AG153" s="208">
        <f t="shared" si="124"/>
        <v>-0.10258413019796908</v>
      </c>
      <c r="AH153" s="209"/>
      <c r="AI153" s="210"/>
    </row>
    <row r="154" spans="1:35" x14ac:dyDescent="0.25">
      <c r="A154" s="176"/>
      <c r="B154" s="69" t="s">
        <v>34</v>
      </c>
      <c r="C154" s="266"/>
      <c r="D154" s="205">
        <f t="shared" si="122"/>
        <v>0.88263380116626444</v>
      </c>
      <c r="E154" s="205">
        <f t="shared" si="122"/>
        <v>0.9059643220338166</v>
      </c>
      <c r="F154" s="206">
        <f t="shared" si="122"/>
        <v>0.91249940672804042</v>
      </c>
      <c r="G154" s="205">
        <f t="shared" si="122"/>
        <v>0.89817141078009777</v>
      </c>
      <c r="H154" s="205">
        <f t="shared" si="122"/>
        <v>0.93152166046152052</v>
      </c>
      <c r="I154" s="205">
        <f t="shared" si="122"/>
        <v>0.87078377268124696</v>
      </c>
      <c r="J154" s="205">
        <f t="shared" si="122"/>
        <v>0.94127732615944182</v>
      </c>
      <c r="K154" s="205">
        <f t="shared" si="122"/>
        <v>0.88988093430015536</v>
      </c>
      <c r="L154" s="205">
        <f t="shared" si="122"/>
        <v>0.875329375826008</v>
      </c>
      <c r="M154" s="205">
        <f t="shared" si="122"/>
        <v>0.88515189349907486</v>
      </c>
      <c r="N154" s="207">
        <f t="shared" si="122"/>
        <v>0.89945127549690784</v>
      </c>
      <c r="O154" s="204">
        <f t="shared" si="122"/>
        <v>0.85058094329907674</v>
      </c>
      <c r="P154" s="205">
        <f t="shared" si="122"/>
        <v>0.811020527069228</v>
      </c>
      <c r="Q154" s="205">
        <f t="shared" si="122"/>
        <v>0.87275683892376132</v>
      </c>
      <c r="R154" s="205">
        <f t="shared" si="122"/>
        <v>0.86300954087632797</v>
      </c>
      <c r="S154" s="205">
        <f t="shared" si="122"/>
        <v>0.80427611139855859</v>
      </c>
      <c r="T154" s="205">
        <f t="shared" si="122"/>
        <v>0.67662333360962235</v>
      </c>
      <c r="U154" s="207"/>
      <c r="V154" s="250"/>
      <c r="W154" s="243">
        <f t="shared" si="123"/>
        <v>-8.1135884443141126E-2</v>
      </c>
      <c r="X154" s="244">
        <f t="shared" si="123"/>
        <v>-3.6654294548274451E-2</v>
      </c>
      <c r="Y154" s="244">
        <f t="shared" si="123"/>
        <v>-5.4235504688346946E-2</v>
      </c>
      <c r="Z154" s="244">
        <f t="shared" si="123"/>
        <v>-0.10454051226144835</v>
      </c>
      <c r="AA154" s="209"/>
      <c r="AB154" s="210"/>
      <c r="AC154" s="264"/>
      <c r="AD154" s="208">
        <f t="shared" si="124"/>
        <v>-7.1613274097036439E-2</v>
      </c>
      <c r="AE154" s="208">
        <f t="shared" si="124"/>
        <v>-3.320748311005528E-2</v>
      </c>
      <c r="AF154" s="208">
        <f t="shared" si="124"/>
        <v>-4.9489865851712445E-2</v>
      </c>
      <c r="AG154" s="208">
        <f t="shared" si="124"/>
        <v>-9.3895299381539177E-2</v>
      </c>
      <c r="AH154" s="209"/>
      <c r="AI154" s="210"/>
    </row>
    <row r="155" spans="1:35" ht="15.75" thickBot="1" x14ac:dyDescent="0.3">
      <c r="A155" s="176"/>
      <c r="B155" s="77" t="s">
        <v>35</v>
      </c>
      <c r="C155" s="267"/>
      <c r="D155" s="213">
        <f t="shared" si="122"/>
        <v>0.65848321244047647</v>
      </c>
      <c r="E155" s="213">
        <f t="shared" si="122"/>
        <v>0.6604888453559149</v>
      </c>
      <c r="F155" s="214">
        <f t="shared" si="122"/>
        <v>0.63219296236192701</v>
      </c>
      <c r="G155" s="213">
        <f t="shared" si="122"/>
        <v>0.66220486856301786</v>
      </c>
      <c r="H155" s="213">
        <f t="shared" si="122"/>
        <v>0.66480878563136825</v>
      </c>
      <c r="I155" s="213">
        <f t="shared" si="122"/>
        <v>0.64341135031137409</v>
      </c>
      <c r="J155" s="213">
        <f t="shared" si="122"/>
        <v>0.66624546403879958</v>
      </c>
      <c r="K155" s="213">
        <f t="shared" si="122"/>
        <v>0.57629131681050949</v>
      </c>
      <c r="L155" s="213">
        <f t="shared" si="122"/>
        <v>0.63623913170655577</v>
      </c>
      <c r="M155" s="213">
        <f t="shared" si="122"/>
        <v>0.66918368623872737</v>
      </c>
      <c r="N155" s="215">
        <f t="shared" si="122"/>
        <v>0.62490944399519943</v>
      </c>
      <c r="O155" s="212">
        <f t="shared" si="122"/>
        <v>0.60842927730362717</v>
      </c>
      <c r="P155" s="213">
        <f t="shared" si="122"/>
        <v>0.66488802039448658</v>
      </c>
      <c r="Q155" s="213">
        <f t="shared" si="122"/>
        <v>0.52915759428865283</v>
      </c>
      <c r="R155" s="213">
        <f t="shared" si="122"/>
        <v>0.50254976744910773</v>
      </c>
      <c r="S155" s="213">
        <f t="shared" si="122"/>
        <v>0.57112493474248538</v>
      </c>
      <c r="T155" s="213">
        <f t="shared" si="122"/>
        <v>0.39649777330131353</v>
      </c>
      <c r="U155" s="215"/>
      <c r="V155" s="267"/>
      <c r="W155" s="216">
        <f t="shared" si="123"/>
        <v>9.7266078056455658E-3</v>
      </c>
      <c r="X155" s="217">
        <f t="shared" si="123"/>
        <v>-0.19883946866126428</v>
      </c>
      <c r="Y155" s="217">
        <f t="shared" si="123"/>
        <v>-0.20506902580576222</v>
      </c>
      <c r="Z155" s="217">
        <f t="shared" si="123"/>
        <v>-0.13754041708901296</v>
      </c>
      <c r="AA155" s="217"/>
      <c r="AB155" s="218"/>
      <c r="AC155" s="265"/>
      <c r="AD155" s="216">
        <f t="shared" si="124"/>
        <v>6.4048079540101055E-3</v>
      </c>
      <c r="AE155" s="217">
        <f t="shared" si="124"/>
        <v>-0.13133125106726207</v>
      </c>
      <c r="AF155" s="217">
        <f t="shared" si="124"/>
        <v>-0.12964319491281928</v>
      </c>
      <c r="AG155" s="217">
        <f t="shared" si="124"/>
        <v>-9.1079933820532477E-2</v>
      </c>
      <c r="AH155" s="217"/>
      <c r="AI155" s="218"/>
    </row>
    <row r="156" spans="1:35" x14ac:dyDescent="0.25">
      <c r="A156" s="176"/>
    </row>
    <row r="157" spans="1:35" x14ac:dyDescent="0.25">
      <c r="B157" s="1" t="s">
        <v>22</v>
      </c>
    </row>
    <row r="158" spans="1:35" x14ac:dyDescent="0.25">
      <c r="B158" s="33" t="s">
        <v>190</v>
      </c>
    </row>
    <row r="159" spans="1:35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Z141" activePane="bottomRight" state="frozen"/>
      <selection sqref="A1:A1048576"/>
      <selection pane="topRight" sqref="A1:A1048576"/>
      <selection pane="bottomLeft" sqref="A1:A1048576"/>
      <selection pane="bottomRight" activeCell="AJ1" sqref="AJ1:AJ1048576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580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44058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44058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44058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402439</v>
      </c>
      <c r="D10" s="71">
        <v>402660</v>
      </c>
      <c r="E10" s="71">
        <v>402309</v>
      </c>
      <c r="F10" s="71">
        <v>402127</v>
      </c>
      <c r="G10" s="71">
        <v>402402</v>
      </c>
      <c r="H10" s="71">
        <v>402537</v>
      </c>
      <c r="I10" s="71">
        <v>402999</v>
      </c>
      <c r="J10" s="71">
        <v>403444</v>
      </c>
      <c r="K10" s="71">
        <v>404678</v>
      </c>
      <c r="L10" s="71">
        <v>406006</v>
      </c>
      <c r="M10" s="71">
        <v>405968</v>
      </c>
      <c r="N10" s="72">
        <v>406644</v>
      </c>
      <c r="O10" s="70">
        <v>407456</v>
      </c>
      <c r="P10" s="71">
        <v>408445</v>
      </c>
      <c r="Q10" s="71">
        <v>408144</v>
      </c>
      <c r="R10" s="71">
        <v>408367</v>
      </c>
      <c r="S10" s="71">
        <v>408072</v>
      </c>
      <c r="T10" s="71">
        <v>408317</v>
      </c>
      <c r="U10" s="72"/>
      <c r="V10" s="211">
        <f t="shared" ref="V10:V15" si="0">IF(ISERROR((O10-C10)/C10)=TRUE,0,(O10-C10)/C10)</f>
        <v>1.246648560402943E-2</v>
      </c>
      <c r="W10" s="211">
        <f t="shared" ref="W10:W15" si="1">IF(ISERROR((P10-D10)/D10)=TRUE,0,(P10-D10)/D10)</f>
        <v>1.4366959717876123E-2</v>
      </c>
      <c r="X10" s="211">
        <f t="shared" ref="X10:Z15" si="2">IF(ISERROR((Q10-E10)/E10)=TRUE,0,(Q10-E10)/E10)</f>
        <v>1.4503776947570152E-2</v>
      </c>
      <c r="Y10" s="211">
        <f t="shared" si="2"/>
        <v>1.5517485769421102E-2</v>
      </c>
      <c r="Z10" s="211">
        <f t="shared" si="2"/>
        <v>1.4090387224715582E-2</v>
      </c>
      <c r="AA10" s="236"/>
      <c r="AB10" s="237"/>
      <c r="AC10" s="73">
        <f>O10-C10</f>
        <v>5017</v>
      </c>
      <c r="AD10" s="74">
        <f t="shared" ref="AD10:AG14" si="3">P10-D10</f>
        <v>5785</v>
      </c>
      <c r="AE10" s="75">
        <f t="shared" si="3"/>
        <v>5835</v>
      </c>
      <c r="AF10" s="75">
        <f t="shared" si="3"/>
        <v>6240</v>
      </c>
      <c r="AG10" s="75">
        <f t="shared" si="3"/>
        <v>5670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408317</v>
      </c>
    </row>
    <row r="11" spans="1:36" s="68" customFormat="1" x14ac:dyDescent="0.25">
      <c r="A11" s="176"/>
      <c r="B11" s="69" t="s">
        <v>31</v>
      </c>
      <c r="C11" s="70">
        <v>33730</v>
      </c>
      <c r="D11" s="71">
        <v>33723</v>
      </c>
      <c r="E11" s="71">
        <v>33714</v>
      </c>
      <c r="F11" s="71">
        <v>33684</v>
      </c>
      <c r="G11" s="71">
        <v>33697</v>
      </c>
      <c r="H11" s="71">
        <v>33700</v>
      </c>
      <c r="I11" s="71">
        <v>33713</v>
      </c>
      <c r="J11" s="71">
        <v>33759</v>
      </c>
      <c r="K11" s="71">
        <v>33874</v>
      </c>
      <c r="L11" s="71">
        <v>33949</v>
      </c>
      <c r="M11" s="71">
        <v>33948</v>
      </c>
      <c r="N11" s="72">
        <v>33981</v>
      </c>
      <c r="O11" s="70">
        <v>33994</v>
      </c>
      <c r="P11" s="71">
        <v>33998</v>
      </c>
      <c r="Q11" s="71">
        <v>34243</v>
      </c>
      <c r="R11" s="71">
        <v>34191</v>
      </c>
      <c r="S11" s="71">
        <v>34453</v>
      </c>
      <c r="T11" s="71">
        <v>34362</v>
      </c>
      <c r="U11" s="72"/>
      <c r="V11" s="211">
        <f t="shared" si="0"/>
        <v>7.8268603616958206E-3</v>
      </c>
      <c r="W11" s="211">
        <f t="shared" si="1"/>
        <v>8.1546718856566735E-3</v>
      </c>
      <c r="X11" s="211">
        <f t="shared" si="2"/>
        <v>1.5690810939075754E-2</v>
      </c>
      <c r="Y11" s="211">
        <f t="shared" si="2"/>
        <v>1.5051656572853581E-2</v>
      </c>
      <c r="Z11" s="211">
        <f t="shared" si="2"/>
        <v>2.2435231622993143E-2</v>
      </c>
      <c r="AA11" s="236"/>
      <c r="AB11" s="237"/>
      <c r="AC11" s="73">
        <f t="shared" ref="AC11:AC14" si="4">O11-C11</f>
        <v>264</v>
      </c>
      <c r="AD11" s="74">
        <f t="shared" si="3"/>
        <v>275</v>
      </c>
      <c r="AE11" s="75">
        <f t="shared" si="3"/>
        <v>529</v>
      </c>
      <c r="AF11" s="75">
        <f t="shared" si="3"/>
        <v>507</v>
      </c>
      <c r="AG11" s="75">
        <f t="shared" si="3"/>
        <v>756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34362</v>
      </c>
    </row>
    <row r="12" spans="1:36" s="68" customFormat="1" x14ac:dyDescent="0.25">
      <c r="A12" s="176"/>
      <c r="B12" s="69" t="s">
        <v>32</v>
      </c>
      <c r="C12" s="70">
        <v>50972</v>
      </c>
      <c r="D12" s="71">
        <v>51024</v>
      </c>
      <c r="E12" s="71">
        <v>51082</v>
      </c>
      <c r="F12" s="71">
        <v>51217</v>
      </c>
      <c r="G12" s="71">
        <v>51283</v>
      </c>
      <c r="H12" s="71">
        <v>51370</v>
      </c>
      <c r="I12" s="71">
        <v>51491</v>
      </c>
      <c r="J12" s="71">
        <v>51581</v>
      </c>
      <c r="K12" s="71">
        <v>51829</v>
      </c>
      <c r="L12" s="71">
        <v>52070</v>
      </c>
      <c r="M12" s="71">
        <v>52138</v>
      </c>
      <c r="N12" s="72">
        <v>52326</v>
      </c>
      <c r="O12" s="70">
        <v>52454</v>
      </c>
      <c r="P12" s="71">
        <v>52639</v>
      </c>
      <c r="Q12" s="71">
        <v>52655</v>
      </c>
      <c r="R12" s="71">
        <v>52675</v>
      </c>
      <c r="S12" s="71">
        <v>52739</v>
      </c>
      <c r="T12" s="71">
        <v>52744</v>
      </c>
      <c r="U12" s="72"/>
      <c r="V12" s="211">
        <f t="shared" si="0"/>
        <v>2.9074786157105861E-2</v>
      </c>
      <c r="W12" s="211">
        <f t="shared" si="1"/>
        <v>3.1651771715271247E-2</v>
      </c>
      <c r="X12" s="211">
        <f t="shared" si="2"/>
        <v>3.0793625934771543E-2</v>
      </c>
      <c r="Y12" s="211">
        <f t="shared" si="2"/>
        <v>2.8467110529706935E-2</v>
      </c>
      <c r="Z12" s="211">
        <f t="shared" si="2"/>
        <v>2.8391474757716983E-2</v>
      </c>
      <c r="AA12" s="236"/>
      <c r="AB12" s="237"/>
      <c r="AC12" s="73">
        <f t="shared" si="4"/>
        <v>1482</v>
      </c>
      <c r="AD12" s="74">
        <f t="shared" si="3"/>
        <v>1615</v>
      </c>
      <c r="AE12" s="75">
        <f t="shared" si="3"/>
        <v>1573</v>
      </c>
      <c r="AF12" s="75">
        <f t="shared" si="3"/>
        <v>1458</v>
      </c>
      <c r="AG12" s="75">
        <f t="shared" si="3"/>
        <v>1456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52744</v>
      </c>
    </row>
    <row r="13" spans="1:36" s="68" customFormat="1" x14ac:dyDescent="0.25">
      <c r="A13" s="176"/>
      <c r="B13" s="69" t="s">
        <v>33</v>
      </c>
      <c r="C13" s="70">
        <v>8072</v>
      </c>
      <c r="D13" s="71">
        <v>8078</v>
      </c>
      <c r="E13" s="71">
        <v>8081</v>
      </c>
      <c r="F13" s="71">
        <v>8094</v>
      </c>
      <c r="G13" s="71">
        <v>8108</v>
      </c>
      <c r="H13" s="71">
        <v>8110</v>
      </c>
      <c r="I13" s="71">
        <v>8121</v>
      </c>
      <c r="J13" s="71">
        <v>8126</v>
      </c>
      <c r="K13" s="71">
        <v>8143</v>
      </c>
      <c r="L13" s="71">
        <v>8162</v>
      </c>
      <c r="M13" s="71">
        <v>8165</v>
      </c>
      <c r="N13" s="72">
        <v>8185</v>
      </c>
      <c r="O13" s="70">
        <v>8195</v>
      </c>
      <c r="P13" s="71">
        <v>8201</v>
      </c>
      <c r="Q13" s="71">
        <v>8199</v>
      </c>
      <c r="R13" s="71">
        <v>8185</v>
      </c>
      <c r="S13" s="71">
        <v>8189</v>
      </c>
      <c r="T13" s="71">
        <v>8187</v>
      </c>
      <c r="U13" s="72"/>
      <c r="V13" s="211">
        <f t="shared" si="0"/>
        <v>1.5237859266600595E-2</v>
      </c>
      <c r="W13" s="211">
        <f t="shared" si="1"/>
        <v>1.5226541223075018E-2</v>
      </c>
      <c r="X13" s="211">
        <f t="shared" si="2"/>
        <v>1.4602153198861528E-2</v>
      </c>
      <c r="Y13" s="211">
        <f t="shared" si="2"/>
        <v>1.124289597232518E-2</v>
      </c>
      <c r="Z13" s="211">
        <f t="shared" si="2"/>
        <v>9.990133201776023E-3</v>
      </c>
      <c r="AA13" s="236"/>
      <c r="AB13" s="237"/>
      <c r="AC13" s="73">
        <f t="shared" si="4"/>
        <v>123</v>
      </c>
      <c r="AD13" s="74">
        <f t="shared" si="3"/>
        <v>123</v>
      </c>
      <c r="AE13" s="75">
        <f t="shared" si="3"/>
        <v>118</v>
      </c>
      <c r="AF13" s="75">
        <f t="shared" si="3"/>
        <v>91</v>
      </c>
      <c r="AG13" s="75">
        <f t="shared" si="3"/>
        <v>81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8187</v>
      </c>
    </row>
    <row r="14" spans="1:36" s="68" customFormat="1" x14ac:dyDescent="0.25">
      <c r="A14" s="176"/>
      <c r="B14" s="69" t="s">
        <v>34</v>
      </c>
      <c r="C14" s="70">
        <v>1042</v>
      </c>
      <c r="D14" s="71">
        <v>1043</v>
      </c>
      <c r="E14" s="71">
        <v>1044</v>
      </c>
      <c r="F14" s="71">
        <v>1045</v>
      </c>
      <c r="G14" s="71">
        <v>1045</v>
      </c>
      <c r="H14" s="71">
        <v>1047</v>
      </c>
      <c r="I14" s="71">
        <v>1049</v>
      </c>
      <c r="J14" s="71">
        <v>1049</v>
      </c>
      <c r="K14" s="71">
        <v>1050</v>
      </c>
      <c r="L14" s="71">
        <v>1052</v>
      </c>
      <c r="M14" s="71">
        <v>1052</v>
      </c>
      <c r="N14" s="72">
        <v>1053</v>
      </c>
      <c r="O14" s="70">
        <v>1054</v>
      </c>
      <c r="P14" s="71">
        <v>1056</v>
      </c>
      <c r="Q14" s="71">
        <v>1055</v>
      </c>
      <c r="R14" s="71">
        <v>1055</v>
      </c>
      <c r="S14" s="71">
        <v>1052</v>
      </c>
      <c r="T14" s="71">
        <v>1050</v>
      </c>
      <c r="U14" s="72"/>
      <c r="V14" s="211">
        <f t="shared" si="0"/>
        <v>1.1516314779270634E-2</v>
      </c>
      <c r="W14" s="211">
        <f t="shared" si="1"/>
        <v>1.2464046021093002E-2</v>
      </c>
      <c r="X14" s="211">
        <f t="shared" si="2"/>
        <v>1.0536398467432951E-2</v>
      </c>
      <c r="Y14" s="211">
        <f t="shared" si="2"/>
        <v>9.5693779904306216E-3</v>
      </c>
      <c r="Z14" s="211">
        <f t="shared" si="2"/>
        <v>6.6985645933014355E-3</v>
      </c>
      <c r="AA14" s="236"/>
      <c r="AB14" s="237"/>
      <c r="AC14" s="73">
        <f t="shared" si="4"/>
        <v>12</v>
      </c>
      <c r="AD14" s="74">
        <f t="shared" si="3"/>
        <v>13</v>
      </c>
      <c r="AE14" s="75">
        <f t="shared" si="3"/>
        <v>11</v>
      </c>
      <c r="AF14" s="75">
        <f t="shared" si="3"/>
        <v>10</v>
      </c>
      <c r="AG14" s="75">
        <f t="shared" si="3"/>
        <v>7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1050</v>
      </c>
    </row>
    <row r="15" spans="1:36" s="85" customFormat="1" ht="15.75" thickBot="1" x14ac:dyDescent="0.3">
      <c r="A15" s="177"/>
      <c r="B15" s="77" t="s">
        <v>35</v>
      </c>
      <c r="C15" s="78">
        <f>SUM(C10:C14)</f>
        <v>496255</v>
      </c>
      <c r="D15" s="79">
        <f t="shared" ref="D15:AJ15" si="5">SUM(D10:D14)</f>
        <v>496528</v>
      </c>
      <c r="E15" s="79">
        <f t="shared" si="5"/>
        <v>496230</v>
      </c>
      <c r="F15" s="79">
        <f t="shared" si="5"/>
        <v>496167</v>
      </c>
      <c r="G15" s="79">
        <f t="shared" si="5"/>
        <v>496535</v>
      </c>
      <c r="H15" s="79">
        <f t="shared" si="5"/>
        <v>496764</v>
      </c>
      <c r="I15" s="79">
        <f t="shared" si="5"/>
        <v>497373</v>
      </c>
      <c r="J15" s="79">
        <f t="shared" si="5"/>
        <v>497959</v>
      </c>
      <c r="K15" s="79">
        <f t="shared" si="5"/>
        <v>499574</v>
      </c>
      <c r="L15" s="79">
        <f t="shared" si="5"/>
        <v>501239</v>
      </c>
      <c r="M15" s="79">
        <f t="shared" si="5"/>
        <v>501271</v>
      </c>
      <c r="N15" s="80">
        <f t="shared" si="5"/>
        <v>502189</v>
      </c>
      <c r="O15" s="78">
        <f t="shared" si="5"/>
        <v>503153</v>
      </c>
      <c r="P15" s="79">
        <v>504339</v>
      </c>
      <c r="Q15" s="79">
        <v>504296</v>
      </c>
      <c r="R15" s="79">
        <v>504473</v>
      </c>
      <c r="S15" s="79">
        <v>504505</v>
      </c>
      <c r="T15" s="79">
        <v>504660</v>
      </c>
      <c r="U15" s="80"/>
      <c r="V15" s="214">
        <f t="shared" si="0"/>
        <v>1.3900111837664104E-2</v>
      </c>
      <c r="W15" s="216">
        <f t="shared" si="1"/>
        <v>1.5731237714690812E-2</v>
      </c>
      <c r="X15" s="217">
        <f t="shared" si="2"/>
        <v>1.6254559377707919E-2</v>
      </c>
      <c r="Y15" s="217">
        <f t="shared" si="2"/>
        <v>1.6740331380361854E-2</v>
      </c>
      <c r="Z15" s="217">
        <f t="shared" si="2"/>
        <v>1.6051235058958582E-2</v>
      </c>
      <c r="AA15" s="217"/>
      <c r="AB15" s="218"/>
      <c r="AC15" s="81">
        <f t="shared" si="5"/>
        <v>6898</v>
      </c>
      <c r="AD15" s="82">
        <f t="shared" si="5"/>
        <v>7811</v>
      </c>
      <c r="AE15" s="83">
        <f t="shared" si="5"/>
        <v>8066</v>
      </c>
      <c r="AF15" s="83">
        <f t="shared" si="5"/>
        <v>8306</v>
      </c>
      <c r="AG15" s="83">
        <f t="shared" ref="AG15" si="6">SUM(AG10:AG14)</f>
        <v>7970</v>
      </c>
      <c r="AH15" s="83"/>
      <c r="AI15" s="84"/>
      <c r="AJ15" s="81">
        <f t="shared" si="5"/>
        <v>504660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61152</v>
      </c>
      <c r="D17" s="95">
        <v>65215</v>
      </c>
      <c r="E17" s="95">
        <v>61544</v>
      </c>
      <c r="F17" s="95">
        <v>60130</v>
      </c>
      <c r="G17" s="95">
        <v>65491</v>
      </c>
      <c r="H17" s="95">
        <v>67412</v>
      </c>
      <c r="I17" s="95">
        <v>71579</v>
      </c>
      <c r="J17" s="95">
        <v>72123</v>
      </c>
      <c r="K17" s="95">
        <v>79745</v>
      </c>
      <c r="L17" s="95">
        <v>75462</v>
      </c>
      <c r="M17" s="95">
        <v>73196</v>
      </c>
      <c r="N17" s="96">
        <v>78962</v>
      </c>
      <c r="O17" s="94">
        <v>82598</v>
      </c>
      <c r="P17" s="95">
        <v>85457</v>
      </c>
      <c r="Q17" s="95">
        <v>80380</v>
      </c>
      <c r="R17" s="95">
        <v>82261</v>
      </c>
      <c r="S17" s="95">
        <v>77379</v>
      </c>
      <c r="T17" s="95">
        <v>77155</v>
      </c>
      <c r="U17" s="96"/>
      <c r="V17" s="211">
        <f t="shared" ref="V17:V22" si="7">IF(ISERROR((O17-C17)/C17)=TRUE,0,(O17-C17)/C17)</f>
        <v>0.35069989534275248</v>
      </c>
      <c r="W17" s="211">
        <f t="shared" ref="W17:W22" si="8">IF(ISERROR((P17-D17)/D17)=TRUE,0,(P17-D17)/D17)</f>
        <v>0.31038871425285591</v>
      </c>
      <c r="X17" s="211">
        <f t="shared" ref="X17:Z22" si="9">IF(ISERROR((Q17-E17)/E17)=TRUE,0,(Q17-E17)/E17)</f>
        <v>0.30605745482906538</v>
      </c>
      <c r="Y17" s="211">
        <f t="shared" si="9"/>
        <v>0.36805255280226179</v>
      </c>
      <c r="Z17" s="211">
        <f t="shared" si="9"/>
        <v>0.18152112504008183</v>
      </c>
      <c r="AA17" s="244"/>
      <c r="AB17" s="245"/>
      <c r="AC17" s="97">
        <f t="shared" ref="AC17:AC21" si="10">O17-C17</f>
        <v>21446</v>
      </c>
      <c r="AD17" s="74">
        <f t="shared" ref="AD17:AD21" si="11">P17-D17</f>
        <v>20242</v>
      </c>
      <c r="AE17" s="75">
        <f t="shared" ref="AE17:AG21" si="12">Q17-E17</f>
        <v>18836</v>
      </c>
      <c r="AF17" s="75">
        <f t="shared" si="12"/>
        <v>22131</v>
      </c>
      <c r="AG17" s="75">
        <f t="shared" si="12"/>
        <v>11888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77155</v>
      </c>
    </row>
    <row r="18" spans="1:36" s="68" customFormat="1" x14ac:dyDescent="0.25">
      <c r="A18" s="176"/>
      <c r="B18" s="69" t="s">
        <v>31</v>
      </c>
      <c r="C18" s="94">
        <v>13608</v>
      </c>
      <c r="D18" s="95">
        <v>13907</v>
      </c>
      <c r="E18" s="95">
        <v>13210</v>
      </c>
      <c r="F18" s="95">
        <v>13108</v>
      </c>
      <c r="G18" s="95">
        <v>13421</v>
      </c>
      <c r="H18" s="95">
        <v>13647</v>
      </c>
      <c r="I18" s="95">
        <v>14469</v>
      </c>
      <c r="J18" s="95">
        <v>14687</v>
      </c>
      <c r="K18" s="95">
        <v>15405</v>
      </c>
      <c r="L18" s="95">
        <v>15530</v>
      </c>
      <c r="M18" s="95">
        <v>15576</v>
      </c>
      <c r="N18" s="96">
        <v>15259</v>
      </c>
      <c r="O18" s="94">
        <v>15198</v>
      </c>
      <c r="P18" s="95">
        <v>15053</v>
      </c>
      <c r="Q18" s="95">
        <v>14160</v>
      </c>
      <c r="R18" s="95">
        <v>14150</v>
      </c>
      <c r="S18" s="95">
        <v>13771</v>
      </c>
      <c r="T18" s="95">
        <v>14017</v>
      </c>
      <c r="U18" s="96"/>
      <c r="V18" s="211">
        <f t="shared" si="7"/>
        <v>0.11684303350970017</v>
      </c>
      <c r="W18" s="211">
        <f t="shared" si="8"/>
        <v>8.24045444740059E-2</v>
      </c>
      <c r="X18" s="211">
        <f t="shared" si="9"/>
        <v>7.1915215745647243E-2</v>
      </c>
      <c r="Y18" s="211">
        <f t="shared" si="9"/>
        <v>7.9493439121147397E-2</v>
      </c>
      <c r="Z18" s="211">
        <f t="shared" si="9"/>
        <v>2.6078533641308396E-2</v>
      </c>
      <c r="AA18" s="244"/>
      <c r="AB18" s="245"/>
      <c r="AC18" s="97">
        <f t="shared" si="10"/>
        <v>1590</v>
      </c>
      <c r="AD18" s="74">
        <f t="shared" si="11"/>
        <v>1146</v>
      </c>
      <c r="AE18" s="75">
        <f t="shared" si="12"/>
        <v>950</v>
      </c>
      <c r="AF18" s="75">
        <f t="shared" si="12"/>
        <v>1042</v>
      </c>
      <c r="AG18" s="75">
        <f t="shared" si="12"/>
        <v>350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14017</v>
      </c>
    </row>
    <row r="19" spans="1:36" s="68" customFormat="1" x14ac:dyDescent="0.25">
      <c r="A19" s="176"/>
      <c r="B19" s="69" t="s">
        <v>32</v>
      </c>
      <c r="C19" s="94">
        <v>7753</v>
      </c>
      <c r="D19" s="95">
        <v>9118</v>
      </c>
      <c r="E19" s="95">
        <v>9642</v>
      </c>
      <c r="F19" s="95">
        <v>7240</v>
      </c>
      <c r="G19" s="95">
        <v>9665</v>
      </c>
      <c r="H19" s="95">
        <v>7968</v>
      </c>
      <c r="I19" s="95">
        <v>9866</v>
      </c>
      <c r="J19" s="95">
        <v>7965</v>
      </c>
      <c r="K19" s="95">
        <v>9951</v>
      </c>
      <c r="L19" s="95">
        <v>9516</v>
      </c>
      <c r="M19" s="95">
        <v>9447</v>
      </c>
      <c r="N19" s="96">
        <v>9022</v>
      </c>
      <c r="O19" s="94">
        <v>11923</v>
      </c>
      <c r="P19" s="95">
        <v>11724</v>
      </c>
      <c r="Q19" s="95">
        <v>10277</v>
      </c>
      <c r="R19" s="95">
        <v>9918</v>
      </c>
      <c r="S19" s="95">
        <v>9448</v>
      </c>
      <c r="T19" s="95">
        <v>9852</v>
      </c>
      <c r="U19" s="96"/>
      <c r="V19" s="211">
        <f t="shared" si="7"/>
        <v>0.53785631368502518</v>
      </c>
      <c r="W19" s="211">
        <f t="shared" si="8"/>
        <v>0.28580829129195001</v>
      </c>
      <c r="X19" s="211">
        <f t="shared" si="9"/>
        <v>6.5857705870151426E-2</v>
      </c>
      <c r="Y19" s="211">
        <f t="shared" si="9"/>
        <v>0.36988950276243093</v>
      </c>
      <c r="Z19" s="211">
        <f t="shared" si="9"/>
        <v>-2.2452146921883083E-2</v>
      </c>
      <c r="AA19" s="244"/>
      <c r="AB19" s="245"/>
      <c r="AC19" s="97">
        <f t="shared" si="10"/>
        <v>4170</v>
      </c>
      <c r="AD19" s="74">
        <f t="shared" si="11"/>
        <v>2606</v>
      </c>
      <c r="AE19" s="75">
        <f t="shared" si="12"/>
        <v>635</v>
      </c>
      <c r="AF19" s="75">
        <f t="shared" si="12"/>
        <v>2678</v>
      </c>
      <c r="AG19" s="75">
        <f t="shared" si="12"/>
        <v>-217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9852</v>
      </c>
    </row>
    <row r="20" spans="1:36" s="68" customFormat="1" x14ac:dyDescent="0.25">
      <c r="A20" s="176"/>
      <c r="B20" s="69" t="s">
        <v>33</v>
      </c>
      <c r="C20" s="94">
        <v>1046</v>
      </c>
      <c r="D20" s="95">
        <v>1307</v>
      </c>
      <c r="E20" s="95">
        <v>1299</v>
      </c>
      <c r="F20" s="95">
        <v>958</v>
      </c>
      <c r="G20" s="95">
        <v>1257</v>
      </c>
      <c r="H20" s="95">
        <v>1047</v>
      </c>
      <c r="I20" s="95">
        <v>1239</v>
      </c>
      <c r="J20" s="95">
        <v>1038</v>
      </c>
      <c r="K20" s="95">
        <v>1301</v>
      </c>
      <c r="L20" s="95">
        <v>1342</v>
      </c>
      <c r="M20" s="95">
        <v>1202</v>
      </c>
      <c r="N20" s="96">
        <v>1179</v>
      </c>
      <c r="O20" s="94">
        <v>1573</v>
      </c>
      <c r="P20" s="95">
        <v>1867</v>
      </c>
      <c r="Q20" s="95">
        <v>1416</v>
      </c>
      <c r="R20" s="95">
        <v>1344</v>
      </c>
      <c r="S20" s="95">
        <v>1238</v>
      </c>
      <c r="T20" s="95">
        <v>1167</v>
      </c>
      <c r="U20" s="96"/>
      <c r="V20" s="211">
        <f t="shared" si="7"/>
        <v>0.50382409177820264</v>
      </c>
      <c r="W20" s="211">
        <f t="shared" si="8"/>
        <v>0.42846212700841624</v>
      </c>
      <c r="X20" s="211">
        <f t="shared" si="9"/>
        <v>9.0069284064665134E-2</v>
      </c>
      <c r="Y20" s="211">
        <f t="shared" si="9"/>
        <v>0.40292275574112735</v>
      </c>
      <c r="Z20" s="211">
        <f t="shared" si="9"/>
        <v>-1.5115354017501989E-2</v>
      </c>
      <c r="AA20" s="244"/>
      <c r="AB20" s="245"/>
      <c r="AC20" s="97">
        <f t="shared" si="10"/>
        <v>527</v>
      </c>
      <c r="AD20" s="74">
        <f t="shared" si="11"/>
        <v>560</v>
      </c>
      <c r="AE20" s="75">
        <f t="shared" si="12"/>
        <v>117</v>
      </c>
      <c r="AF20" s="75">
        <f t="shared" si="12"/>
        <v>386</v>
      </c>
      <c r="AG20" s="75">
        <f t="shared" si="12"/>
        <v>-19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1167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117</v>
      </c>
      <c r="E21" s="95">
        <v>131</v>
      </c>
      <c r="F21" s="95">
        <v>96</v>
      </c>
      <c r="G21" s="95">
        <v>140</v>
      </c>
      <c r="H21" s="95">
        <v>104</v>
      </c>
      <c r="I21" s="95">
        <v>122</v>
      </c>
      <c r="J21" s="95">
        <v>107</v>
      </c>
      <c r="K21" s="95">
        <v>102</v>
      </c>
      <c r="L21" s="95">
        <v>144</v>
      </c>
      <c r="M21" s="95">
        <v>120</v>
      </c>
      <c r="N21" s="96">
        <v>98</v>
      </c>
      <c r="O21" s="94">
        <v>135</v>
      </c>
      <c r="P21" s="95">
        <v>155</v>
      </c>
      <c r="Q21" s="95">
        <v>136</v>
      </c>
      <c r="R21" s="95">
        <v>130</v>
      </c>
      <c r="S21" s="95">
        <v>119</v>
      </c>
      <c r="T21" s="95">
        <v>117</v>
      </c>
      <c r="U21" s="96"/>
      <c r="V21" s="211">
        <f t="shared" si="7"/>
        <v>0.6071428571428571</v>
      </c>
      <c r="W21" s="211">
        <f t="shared" si="8"/>
        <v>0.3247863247863248</v>
      </c>
      <c r="X21" s="211">
        <f t="shared" si="9"/>
        <v>3.8167938931297711E-2</v>
      </c>
      <c r="Y21" s="211">
        <f t="shared" si="9"/>
        <v>0.35416666666666669</v>
      </c>
      <c r="Z21" s="211">
        <f t="shared" si="9"/>
        <v>-0.15</v>
      </c>
      <c r="AA21" s="244"/>
      <c r="AB21" s="245"/>
      <c r="AC21" s="97">
        <f t="shared" si="10"/>
        <v>51</v>
      </c>
      <c r="AD21" s="74">
        <f t="shared" si="11"/>
        <v>38</v>
      </c>
      <c r="AE21" s="75">
        <f t="shared" si="12"/>
        <v>5</v>
      </c>
      <c r="AF21" s="75">
        <f t="shared" si="12"/>
        <v>34</v>
      </c>
      <c r="AG21" s="75">
        <f t="shared" si="12"/>
        <v>-21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117</v>
      </c>
    </row>
    <row r="22" spans="1:36" s="85" customFormat="1" x14ac:dyDescent="0.25">
      <c r="A22" s="178"/>
      <c r="B22" s="69" t="s">
        <v>35</v>
      </c>
      <c r="C22" s="162">
        <f t="shared" ref="C22:O22" si="13">SUM(C17:C21)</f>
        <v>83643</v>
      </c>
      <c r="D22" s="163">
        <f t="shared" si="13"/>
        <v>89664</v>
      </c>
      <c r="E22" s="163">
        <f t="shared" si="13"/>
        <v>85826</v>
      </c>
      <c r="F22" s="163">
        <f t="shared" si="13"/>
        <v>81532</v>
      </c>
      <c r="G22" s="163">
        <f t="shared" si="13"/>
        <v>89974</v>
      </c>
      <c r="H22" s="163">
        <f t="shared" si="13"/>
        <v>90178</v>
      </c>
      <c r="I22" s="163">
        <f t="shared" si="13"/>
        <v>97275</v>
      </c>
      <c r="J22" s="163">
        <f t="shared" si="13"/>
        <v>95920</v>
      </c>
      <c r="K22" s="163">
        <f t="shared" si="13"/>
        <v>106504</v>
      </c>
      <c r="L22" s="163">
        <f t="shared" si="13"/>
        <v>101994</v>
      </c>
      <c r="M22" s="163">
        <f t="shared" si="13"/>
        <v>99541</v>
      </c>
      <c r="N22" s="164">
        <f t="shared" si="13"/>
        <v>104520</v>
      </c>
      <c r="O22" s="162">
        <f t="shared" si="13"/>
        <v>111427</v>
      </c>
      <c r="P22" s="163">
        <v>114256</v>
      </c>
      <c r="Q22" s="163">
        <v>106369</v>
      </c>
      <c r="R22" s="163">
        <v>107803</v>
      </c>
      <c r="S22" s="163">
        <v>101955</v>
      </c>
      <c r="T22" s="163">
        <v>102308</v>
      </c>
      <c r="U22" s="164"/>
      <c r="V22" s="246">
        <f t="shared" si="7"/>
        <v>0.33217364274356492</v>
      </c>
      <c r="W22" s="247">
        <f t="shared" si="8"/>
        <v>0.27426837972876517</v>
      </c>
      <c r="X22" s="248">
        <f t="shared" si="9"/>
        <v>0.23935637219490596</v>
      </c>
      <c r="Y22" s="248">
        <f t="shared" si="9"/>
        <v>0.32221704361477704</v>
      </c>
      <c r="Z22" s="248">
        <f t="shared" si="9"/>
        <v>0.13316069086625024</v>
      </c>
      <c r="AA22" s="248"/>
      <c r="AB22" s="249"/>
      <c r="AC22" s="100">
        <f t="shared" ref="AC22:AJ22" si="14">SUM(AC17:AC21)</f>
        <v>27784</v>
      </c>
      <c r="AD22" s="165">
        <f t="shared" si="14"/>
        <v>24592</v>
      </c>
      <c r="AE22" s="166">
        <f t="shared" si="14"/>
        <v>20543</v>
      </c>
      <c r="AF22" s="166">
        <f t="shared" si="14"/>
        <v>26271</v>
      </c>
      <c r="AG22" s="166">
        <f t="shared" ref="AG22" si="15">SUM(AG17:AG21)</f>
        <v>11981</v>
      </c>
      <c r="AH22" s="166"/>
      <c r="AI22" s="167"/>
      <c r="AJ22" s="100">
        <f t="shared" si="14"/>
        <v>102308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30533</v>
      </c>
      <c r="D24" s="95">
        <v>33483</v>
      </c>
      <c r="E24" s="95">
        <v>29585</v>
      </c>
      <c r="F24" s="95">
        <v>28261</v>
      </c>
      <c r="G24" s="95">
        <v>35046</v>
      </c>
      <c r="H24" s="95">
        <v>36480</v>
      </c>
      <c r="I24" s="95">
        <v>39238</v>
      </c>
      <c r="J24" s="95">
        <v>36004</v>
      </c>
      <c r="K24" s="95">
        <v>38115</v>
      </c>
      <c r="L24" s="95">
        <v>33378</v>
      </c>
      <c r="M24" s="68">
        <v>29837</v>
      </c>
      <c r="N24" s="96">
        <v>37829</v>
      </c>
      <c r="O24" s="94">
        <v>36001</v>
      </c>
      <c r="P24" s="95">
        <v>32194</v>
      </c>
      <c r="Q24" s="95">
        <v>26510</v>
      </c>
      <c r="R24" s="95">
        <v>31015</v>
      </c>
      <c r="S24" s="95">
        <v>27525</v>
      </c>
      <c r="T24" s="95">
        <v>27539</v>
      </c>
      <c r="U24" s="96"/>
      <c r="V24" s="211">
        <f t="shared" ref="V24:V29" si="16">IF(ISERROR((O24-C24)/C24)=TRUE,0,(O24-C24)/C24)</f>
        <v>0.17908492450790947</v>
      </c>
      <c r="W24" s="211">
        <f t="shared" ref="W24:W29" si="17">IF(ISERROR((P24-D24)/D24)=TRUE,0,(P24-D24)/D24)</f>
        <v>-3.849714780634949E-2</v>
      </c>
      <c r="X24" s="211">
        <f t="shared" ref="X24:Z29" si="18">IF(ISERROR((Q24-E24)/E24)=TRUE,0,(Q24-E24)/E24)</f>
        <v>-0.10393780632077067</v>
      </c>
      <c r="Y24" s="211">
        <f t="shared" si="18"/>
        <v>9.7448781005626123E-2</v>
      </c>
      <c r="Z24" s="211">
        <f t="shared" si="18"/>
        <v>-0.21460366375620613</v>
      </c>
      <c r="AA24" s="244"/>
      <c r="AB24" s="245"/>
      <c r="AC24" s="97">
        <f t="shared" ref="AC24:AC28" si="19">O24-C24</f>
        <v>5468</v>
      </c>
      <c r="AD24" s="74">
        <f t="shared" ref="AD24:AD28" si="20">P24-D24</f>
        <v>-1289</v>
      </c>
      <c r="AE24" s="75">
        <f t="shared" ref="AE24:AG28" si="21">Q24-E24</f>
        <v>-3075</v>
      </c>
      <c r="AF24" s="75">
        <f t="shared" si="21"/>
        <v>2754</v>
      </c>
      <c r="AG24" s="75">
        <f t="shared" si="21"/>
        <v>-7521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27539</v>
      </c>
    </row>
    <row r="25" spans="1:36" s="68" customFormat="1" x14ac:dyDescent="0.25">
      <c r="A25" s="174"/>
      <c r="B25" s="69" t="s">
        <v>31</v>
      </c>
      <c r="C25" s="94">
        <v>3095</v>
      </c>
      <c r="D25" s="95">
        <v>3303</v>
      </c>
      <c r="E25" s="95">
        <v>3064</v>
      </c>
      <c r="F25" s="95">
        <v>2994</v>
      </c>
      <c r="G25" s="95">
        <v>3580</v>
      </c>
      <c r="H25" s="95">
        <v>3803</v>
      </c>
      <c r="I25" s="95">
        <v>4273</v>
      </c>
      <c r="J25" s="95">
        <v>3740</v>
      </c>
      <c r="K25" s="95">
        <v>3554</v>
      </c>
      <c r="L25" s="95">
        <v>3381</v>
      </c>
      <c r="M25" s="68">
        <v>3047</v>
      </c>
      <c r="N25" s="96">
        <v>3335</v>
      </c>
      <c r="O25" s="94">
        <v>2944</v>
      </c>
      <c r="P25" s="95">
        <v>2738</v>
      </c>
      <c r="Q25" s="95">
        <v>2368</v>
      </c>
      <c r="R25" s="95">
        <v>2759</v>
      </c>
      <c r="S25" s="95">
        <v>2416</v>
      </c>
      <c r="T25" s="95">
        <v>2661</v>
      </c>
      <c r="U25" s="96"/>
      <c r="V25" s="211">
        <f t="shared" si="16"/>
        <v>-4.8788368336025852E-2</v>
      </c>
      <c r="W25" s="211">
        <f t="shared" si="17"/>
        <v>-0.17105661519830456</v>
      </c>
      <c r="X25" s="211">
        <f t="shared" si="18"/>
        <v>-0.22715404699738903</v>
      </c>
      <c r="Y25" s="211">
        <f t="shared" si="18"/>
        <v>-7.8490313961255845E-2</v>
      </c>
      <c r="Z25" s="211">
        <f t="shared" si="18"/>
        <v>-0.32513966480446926</v>
      </c>
      <c r="AA25" s="244"/>
      <c r="AB25" s="245"/>
      <c r="AC25" s="97">
        <f t="shared" si="19"/>
        <v>-151</v>
      </c>
      <c r="AD25" s="74">
        <f t="shared" si="20"/>
        <v>-565</v>
      </c>
      <c r="AE25" s="75">
        <f t="shared" si="21"/>
        <v>-696</v>
      </c>
      <c r="AF25" s="75">
        <f t="shared" si="21"/>
        <v>-235</v>
      </c>
      <c r="AG25" s="75">
        <f t="shared" si="21"/>
        <v>-1164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2661</v>
      </c>
    </row>
    <row r="26" spans="1:36" s="68" customFormat="1" x14ac:dyDescent="0.25">
      <c r="A26" s="174"/>
      <c r="B26" s="69" t="s">
        <v>32</v>
      </c>
      <c r="C26" s="94">
        <v>4316</v>
      </c>
      <c r="D26" s="95">
        <v>5722</v>
      </c>
      <c r="E26" s="95">
        <v>5876</v>
      </c>
      <c r="F26" s="95">
        <v>3606</v>
      </c>
      <c r="G26" s="95">
        <v>6095</v>
      </c>
      <c r="H26" s="95">
        <v>4312</v>
      </c>
      <c r="I26" s="95">
        <v>6077</v>
      </c>
      <c r="J26" s="95">
        <v>4069</v>
      </c>
      <c r="K26" s="95">
        <v>6028</v>
      </c>
      <c r="L26" s="95">
        <v>5526</v>
      </c>
      <c r="M26" s="68">
        <v>5102</v>
      </c>
      <c r="N26" s="96">
        <v>5143</v>
      </c>
      <c r="O26" s="94">
        <v>7092</v>
      </c>
      <c r="P26" s="95">
        <v>4970</v>
      </c>
      <c r="Q26" s="95">
        <v>3862</v>
      </c>
      <c r="R26" s="95">
        <v>4086</v>
      </c>
      <c r="S26" s="95">
        <v>3987</v>
      </c>
      <c r="T26" s="95">
        <v>4545</v>
      </c>
      <c r="U26" s="96"/>
      <c r="V26" s="211">
        <f t="shared" si="16"/>
        <v>0.64318813716404077</v>
      </c>
      <c r="W26" s="211">
        <f t="shared" si="17"/>
        <v>-0.13142257951765118</v>
      </c>
      <c r="X26" s="211">
        <f t="shared" si="18"/>
        <v>-0.3427501701837985</v>
      </c>
      <c r="Y26" s="211">
        <f t="shared" si="18"/>
        <v>0.13311148086522462</v>
      </c>
      <c r="Z26" s="211">
        <f t="shared" si="18"/>
        <v>-0.34585726004922068</v>
      </c>
      <c r="AA26" s="244"/>
      <c r="AB26" s="245"/>
      <c r="AC26" s="97">
        <f t="shared" si="19"/>
        <v>2776</v>
      </c>
      <c r="AD26" s="74">
        <f t="shared" si="20"/>
        <v>-752</v>
      </c>
      <c r="AE26" s="75">
        <f t="shared" si="21"/>
        <v>-2014</v>
      </c>
      <c r="AF26" s="75">
        <f t="shared" si="21"/>
        <v>480</v>
      </c>
      <c r="AG26" s="75">
        <f t="shared" si="21"/>
        <v>-2108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4545</v>
      </c>
    </row>
    <row r="27" spans="1:36" s="68" customFormat="1" x14ac:dyDescent="0.25">
      <c r="A27" s="174"/>
      <c r="B27" s="69" t="s">
        <v>33</v>
      </c>
      <c r="C27" s="94">
        <v>629</v>
      </c>
      <c r="D27" s="95">
        <v>909</v>
      </c>
      <c r="E27" s="95">
        <v>881</v>
      </c>
      <c r="F27" s="95">
        <v>574</v>
      </c>
      <c r="G27" s="95">
        <v>862</v>
      </c>
      <c r="H27" s="95">
        <v>650</v>
      </c>
      <c r="I27" s="95">
        <v>830</v>
      </c>
      <c r="J27" s="95">
        <v>637</v>
      </c>
      <c r="K27" s="95">
        <v>845</v>
      </c>
      <c r="L27" s="95">
        <v>903</v>
      </c>
      <c r="M27" s="68">
        <v>728</v>
      </c>
      <c r="N27" s="96">
        <v>809</v>
      </c>
      <c r="O27" s="94">
        <v>1082</v>
      </c>
      <c r="P27" s="95">
        <v>1028</v>
      </c>
      <c r="Q27" s="95">
        <v>655</v>
      </c>
      <c r="R27" s="95">
        <v>687</v>
      </c>
      <c r="S27" s="95">
        <v>613</v>
      </c>
      <c r="T27" s="95">
        <v>542</v>
      </c>
      <c r="U27" s="96"/>
      <c r="V27" s="211">
        <f t="shared" si="16"/>
        <v>0.72019077901430839</v>
      </c>
      <c r="W27" s="211">
        <f t="shared" si="17"/>
        <v>0.13091309130913092</v>
      </c>
      <c r="X27" s="211">
        <f t="shared" si="18"/>
        <v>-0.25652667423382519</v>
      </c>
      <c r="Y27" s="211">
        <f t="shared" si="18"/>
        <v>0.19686411149825783</v>
      </c>
      <c r="Z27" s="211">
        <f t="shared" si="18"/>
        <v>-0.28886310904872392</v>
      </c>
      <c r="AA27" s="244"/>
      <c r="AB27" s="245"/>
      <c r="AC27" s="97">
        <f t="shared" si="19"/>
        <v>453</v>
      </c>
      <c r="AD27" s="74">
        <f t="shared" si="20"/>
        <v>119</v>
      </c>
      <c r="AE27" s="75">
        <f t="shared" si="21"/>
        <v>-226</v>
      </c>
      <c r="AF27" s="75">
        <f t="shared" si="21"/>
        <v>113</v>
      </c>
      <c r="AG27" s="75">
        <f t="shared" si="21"/>
        <v>-249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542</v>
      </c>
    </row>
    <row r="28" spans="1:36" s="68" customFormat="1" x14ac:dyDescent="0.25">
      <c r="A28" s="174"/>
      <c r="B28" s="69" t="s">
        <v>34</v>
      </c>
      <c r="C28" s="94">
        <v>57</v>
      </c>
      <c r="D28" s="95">
        <v>88</v>
      </c>
      <c r="E28" s="95">
        <v>99</v>
      </c>
      <c r="F28" s="95">
        <v>65</v>
      </c>
      <c r="G28" s="95">
        <v>114</v>
      </c>
      <c r="H28" s="95">
        <v>72</v>
      </c>
      <c r="I28" s="95">
        <v>93</v>
      </c>
      <c r="J28" s="95">
        <v>74</v>
      </c>
      <c r="K28" s="95">
        <v>75</v>
      </c>
      <c r="L28" s="95">
        <v>117</v>
      </c>
      <c r="M28" s="68">
        <v>78</v>
      </c>
      <c r="N28" s="96">
        <v>72</v>
      </c>
      <c r="O28" s="94">
        <v>107</v>
      </c>
      <c r="P28" s="95">
        <v>104</v>
      </c>
      <c r="Q28" s="95">
        <v>88</v>
      </c>
      <c r="R28" s="95">
        <v>83</v>
      </c>
      <c r="S28" s="95">
        <v>74</v>
      </c>
      <c r="T28" s="95">
        <v>64</v>
      </c>
      <c r="U28" s="96"/>
      <c r="V28" s="211">
        <f t="shared" si="16"/>
        <v>0.8771929824561403</v>
      </c>
      <c r="W28" s="211">
        <f t="shared" si="17"/>
        <v>0.18181818181818182</v>
      </c>
      <c r="X28" s="211">
        <f t="shared" si="18"/>
        <v>-0.1111111111111111</v>
      </c>
      <c r="Y28" s="211">
        <f t="shared" si="18"/>
        <v>0.27692307692307694</v>
      </c>
      <c r="Z28" s="211">
        <f t="shared" si="18"/>
        <v>-0.35087719298245612</v>
      </c>
      <c r="AA28" s="244"/>
      <c r="AB28" s="245"/>
      <c r="AC28" s="97">
        <f t="shared" si="19"/>
        <v>50</v>
      </c>
      <c r="AD28" s="74">
        <f t="shared" si="20"/>
        <v>16</v>
      </c>
      <c r="AE28" s="75">
        <f t="shared" si="21"/>
        <v>-11</v>
      </c>
      <c r="AF28" s="75">
        <f t="shared" si="21"/>
        <v>18</v>
      </c>
      <c r="AG28" s="75">
        <f t="shared" si="21"/>
        <v>-40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64</v>
      </c>
    </row>
    <row r="29" spans="1:36" s="85" customFormat="1" x14ac:dyDescent="0.25">
      <c r="A29" s="178"/>
      <c r="B29" s="69" t="s">
        <v>35</v>
      </c>
      <c r="C29" s="162">
        <f t="shared" ref="C29:O29" si="22">SUM(C24:C28)</f>
        <v>38630</v>
      </c>
      <c r="D29" s="163">
        <f t="shared" si="22"/>
        <v>43505</v>
      </c>
      <c r="E29" s="163">
        <f t="shared" si="22"/>
        <v>39505</v>
      </c>
      <c r="F29" s="163">
        <f t="shared" si="22"/>
        <v>35500</v>
      </c>
      <c r="G29" s="163">
        <f t="shared" si="22"/>
        <v>45697</v>
      </c>
      <c r="H29" s="163">
        <f t="shared" si="22"/>
        <v>45317</v>
      </c>
      <c r="I29" s="163">
        <f t="shared" si="22"/>
        <v>50511</v>
      </c>
      <c r="J29" s="163">
        <f t="shared" si="22"/>
        <v>44524</v>
      </c>
      <c r="K29" s="163">
        <f t="shared" si="22"/>
        <v>48617</v>
      </c>
      <c r="L29" s="163">
        <f t="shared" si="22"/>
        <v>43305</v>
      </c>
      <c r="M29" s="163">
        <f t="shared" si="22"/>
        <v>38792</v>
      </c>
      <c r="N29" s="164">
        <f t="shared" si="22"/>
        <v>47188</v>
      </c>
      <c r="O29" s="162">
        <f t="shared" si="22"/>
        <v>47226</v>
      </c>
      <c r="P29" s="163">
        <v>41034</v>
      </c>
      <c r="Q29" s="163">
        <v>33483</v>
      </c>
      <c r="R29" s="163">
        <v>38630</v>
      </c>
      <c r="S29" s="163">
        <v>34615</v>
      </c>
      <c r="T29" s="163">
        <v>35351</v>
      </c>
      <c r="U29" s="164"/>
      <c r="V29" s="246">
        <f t="shared" si="16"/>
        <v>0.22252135645871085</v>
      </c>
      <c r="W29" s="247">
        <f t="shared" si="17"/>
        <v>-5.6798069187449715E-2</v>
      </c>
      <c r="X29" s="248">
        <f t="shared" si="18"/>
        <v>-0.15243640045563853</v>
      </c>
      <c r="Y29" s="248">
        <f t="shared" si="18"/>
        <v>8.8169014084507044E-2</v>
      </c>
      <c r="Z29" s="248">
        <f t="shared" si="18"/>
        <v>-0.2425104492636278</v>
      </c>
      <c r="AA29" s="248"/>
      <c r="AB29" s="249"/>
      <c r="AC29" s="100">
        <f t="shared" ref="AC29:AJ29" si="23">SUM(AC24:AC28)</f>
        <v>8596</v>
      </c>
      <c r="AD29" s="165">
        <f t="shared" si="23"/>
        <v>-2471</v>
      </c>
      <c r="AE29" s="166">
        <f t="shared" si="23"/>
        <v>-6022</v>
      </c>
      <c r="AF29" s="166">
        <f t="shared" si="23"/>
        <v>3130</v>
      </c>
      <c r="AG29" s="166">
        <f t="shared" ref="AG29" si="24">SUM(AG24:AG28)</f>
        <v>-11082</v>
      </c>
      <c r="AH29" s="166"/>
      <c r="AI29" s="167"/>
      <c r="AJ29" s="100">
        <f t="shared" si="23"/>
        <v>35351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11203</v>
      </c>
      <c r="D31" s="95">
        <v>12109</v>
      </c>
      <c r="E31" s="95">
        <v>12532</v>
      </c>
      <c r="F31" s="95">
        <v>11515</v>
      </c>
      <c r="G31" s="95">
        <v>10189</v>
      </c>
      <c r="H31" s="95">
        <v>11571</v>
      </c>
      <c r="I31" s="95">
        <v>12994</v>
      </c>
      <c r="J31" s="95">
        <v>16004</v>
      </c>
      <c r="K31" s="95">
        <v>16275</v>
      </c>
      <c r="L31" s="95">
        <v>14504</v>
      </c>
      <c r="M31" s="95">
        <v>14302</v>
      </c>
      <c r="N31" s="96">
        <v>13253</v>
      </c>
      <c r="O31" s="94">
        <v>17333</v>
      </c>
      <c r="P31" s="95">
        <v>18176</v>
      </c>
      <c r="Q31" s="95">
        <v>14690</v>
      </c>
      <c r="R31" s="95">
        <v>12179</v>
      </c>
      <c r="S31" s="95">
        <v>11635</v>
      </c>
      <c r="T31" s="95">
        <v>10970</v>
      </c>
      <c r="U31" s="96"/>
      <c r="V31" s="211">
        <f t="shared" ref="V31:V36" si="25">IF(ISERROR((O31-C31)/C31)=TRUE,0,(O31-C31)/C31)</f>
        <v>0.54717486387574754</v>
      </c>
      <c r="W31" s="211">
        <f t="shared" ref="W31:W36" si="26">IF(ISERROR((P31-D31)/D31)=TRUE,0,(P31-D31)/D31)</f>
        <v>0.50103229003220739</v>
      </c>
      <c r="X31" s="211">
        <f t="shared" ref="X31:Z36" si="27">IF(ISERROR((Q31-E31)/E31)=TRUE,0,(Q31-E31)/E31)</f>
        <v>0.17219917012448133</v>
      </c>
      <c r="Y31" s="211">
        <f t="shared" si="27"/>
        <v>5.7663916630481982E-2</v>
      </c>
      <c r="Z31" s="211">
        <f t="shared" si="27"/>
        <v>0.14191775444106389</v>
      </c>
      <c r="AA31" s="244"/>
      <c r="AB31" s="245"/>
      <c r="AC31" s="97">
        <f t="shared" ref="AC31:AC35" si="28">O31-C31</f>
        <v>6130</v>
      </c>
      <c r="AD31" s="74">
        <f t="shared" ref="AD31:AD35" si="29">P31-D31</f>
        <v>6067</v>
      </c>
      <c r="AE31" s="75">
        <f t="shared" ref="AE31:AG35" si="30">Q31-E31</f>
        <v>2158</v>
      </c>
      <c r="AF31" s="75">
        <f t="shared" si="30"/>
        <v>664</v>
      </c>
      <c r="AG31" s="75">
        <f t="shared" si="30"/>
        <v>1446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10970</v>
      </c>
    </row>
    <row r="32" spans="1:36" s="68" customFormat="1" x14ac:dyDescent="0.25">
      <c r="A32" s="176"/>
      <c r="B32" s="69" t="s">
        <v>31</v>
      </c>
      <c r="C32" s="94">
        <v>1888</v>
      </c>
      <c r="D32" s="95">
        <v>1898</v>
      </c>
      <c r="E32" s="95">
        <v>1821</v>
      </c>
      <c r="F32" s="95">
        <v>1643</v>
      </c>
      <c r="G32" s="95">
        <v>1435</v>
      </c>
      <c r="H32" s="95">
        <v>1608</v>
      </c>
      <c r="I32" s="95">
        <v>1908</v>
      </c>
      <c r="J32" s="95">
        <v>2460</v>
      </c>
      <c r="K32" s="95">
        <v>2327</v>
      </c>
      <c r="L32" s="95">
        <v>2123</v>
      </c>
      <c r="M32" s="95">
        <v>2026</v>
      </c>
      <c r="N32" s="96">
        <v>1939</v>
      </c>
      <c r="O32" s="94">
        <v>2153</v>
      </c>
      <c r="P32" s="95">
        <v>1818</v>
      </c>
      <c r="Q32" s="95">
        <v>1606</v>
      </c>
      <c r="R32" s="95">
        <v>1414</v>
      </c>
      <c r="S32" s="95">
        <v>1282</v>
      </c>
      <c r="T32" s="95">
        <v>1289</v>
      </c>
      <c r="U32" s="96"/>
      <c r="V32" s="211">
        <f t="shared" si="25"/>
        <v>0.14036016949152541</v>
      </c>
      <c r="W32" s="211">
        <f t="shared" si="26"/>
        <v>-4.214963119072708E-2</v>
      </c>
      <c r="X32" s="211">
        <f t="shared" si="27"/>
        <v>-0.11806699615595827</v>
      </c>
      <c r="Y32" s="211">
        <f t="shared" si="27"/>
        <v>-0.13937918441874619</v>
      </c>
      <c r="Z32" s="211">
        <f t="shared" si="27"/>
        <v>-0.10662020905923345</v>
      </c>
      <c r="AA32" s="244"/>
      <c r="AB32" s="245"/>
      <c r="AC32" s="97">
        <f t="shared" si="28"/>
        <v>265</v>
      </c>
      <c r="AD32" s="74">
        <f t="shared" si="29"/>
        <v>-80</v>
      </c>
      <c r="AE32" s="75">
        <f t="shared" si="30"/>
        <v>-215</v>
      </c>
      <c r="AF32" s="75">
        <f t="shared" si="30"/>
        <v>-229</v>
      </c>
      <c r="AG32" s="75">
        <f t="shared" si="30"/>
        <v>-153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1289</v>
      </c>
    </row>
    <row r="33" spans="1:36" s="68" customFormat="1" x14ac:dyDescent="0.25">
      <c r="A33" s="176"/>
      <c r="B33" s="69" t="s">
        <v>32</v>
      </c>
      <c r="C33" s="94">
        <v>1753</v>
      </c>
      <c r="D33" s="95">
        <v>1614</v>
      </c>
      <c r="E33" s="95">
        <v>1961</v>
      </c>
      <c r="F33" s="95">
        <v>1640</v>
      </c>
      <c r="G33" s="95">
        <v>1512</v>
      </c>
      <c r="H33" s="95">
        <v>1716</v>
      </c>
      <c r="I33" s="95">
        <v>1745</v>
      </c>
      <c r="J33" s="95">
        <v>1752</v>
      </c>
      <c r="K33" s="95">
        <v>1693</v>
      </c>
      <c r="L33" s="95">
        <v>1755</v>
      </c>
      <c r="M33" s="95">
        <v>1933</v>
      </c>
      <c r="N33" s="96">
        <v>1552</v>
      </c>
      <c r="O33" s="94">
        <v>2196</v>
      </c>
      <c r="P33" s="95">
        <v>3173</v>
      </c>
      <c r="Q33" s="95">
        <v>1787</v>
      </c>
      <c r="R33" s="95">
        <v>1334</v>
      </c>
      <c r="S33" s="95">
        <v>1250</v>
      </c>
      <c r="T33" s="95">
        <v>1124</v>
      </c>
      <c r="U33" s="96"/>
      <c r="V33" s="211">
        <f t="shared" si="25"/>
        <v>0.25270964061608669</v>
      </c>
      <c r="W33" s="211">
        <f t="shared" si="26"/>
        <v>0.96592317224287483</v>
      </c>
      <c r="X33" s="211">
        <f t="shared" si="27"/>
        <v>-8.8730239673635899E-2</v>
      </c>
      <c r="Y33" s="211">
        <f t="shared" si="27"/>
        <v>-0.18658536585365854</v>
      </c>
      <c r="Z33" s="211">
        <f t="shared" si="27"/>
        <v>-0.17328042328042328</v>
      </c>
      <c r="AA33" s="244"/>
      <c r="AB33" s="245"/>
      <c r="AC33" s="97">
        <f t="shared" si="28"/>
        <v>443</v>
      </c>
      <c r="AD33" s="74">
        <f t="shared" si="29"/>
        <v>1559</v>
      </c>
      <c r="AE33" s="75">
        <f t="shared" si="30"/>
        <v>-174</v>
      </c>
      <c r="AF33" s="75">
        <f t="shared" si="30"/>
        <v>-306</v>
      </c>
      <c r="AG33" s="75">
        <f t="shared" si="30"/>
        <v>-262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1124</v>
      </c>
    </row>
    <row r="34" spans="1:36" s="68" customFormat="1" x14ac:dyDescent="0.25">
      <c r="A34" s="176"/>
      <c r="B34" s="69" t="s">
        <v>33</v>
      </c>
      <c r="C34" s="94">
        <v>241</v>
      </c>
      <c r="D34" s="95">
        <v>214</v>
      </c>
      <c r="E34" s="95">
        <v>246</v>
      </c>
      <c r="F34" s="95">
        <v>204</v>
      </c>
      <c r="G34" s="95">
        <v>206</v>
      </c>
      <c r="H34" s="95">
        <v>240</v>
      </c>
      <c r="I34" s="95">
        <v>244</v>
      </c>
      <c r="J34" s="95">
        <v>224</v>
      </c>
      <c r="K34" s="95">
        <v>233</v>
      </c>
      <c r="L34" s="95">
        <v>222</v>
      </c>
      <c r="M34" s="95">
        <v>256</v>
      </c>
      <c r="N34" s="96">
        <v>176</v>
      </c>
      <c r="O34" s="94">
        <v>267</v>
      </c>
      <c r="P34" s="95">
        <v>493</v>
      </c>
      <c r="Q34" s="95">
        <v>287</v>
      </c>
      <c r="R34" s="95">
        <v>191</v>
      </c>
      <c r="S34" s="95">
        <v>182</v>
      </c>
      <c r="T34" s="95">
        <v>170</v>
      </c>
      <c r="U34" s="96"/>
      <c r="V34" s="211">
        <f t="shared" si="25"/>
        <v>0.1078838174273859</v>
      </c>
      <c r="W34" s="211">
        <f t="shared" si="26"/>
        <v>1.3037383177570094</v>
      </c>
      <c r="X34" s="211">
        <f t="shared" si="27"/>
        <v>0.16666666666666666</v>
      </c>
      <c r="Y34" s="211">
        <f t="shared" si="27"/>
        <v>-6.3725490196078427E-2</v>
      </c>
      <c r="Z34" s="211">
        <f t="shared" si="27"/>
        <v>-0.11650485436893204</v>
      </c>
      <c r="AA34" s="244"/>
      <c r="AB34" s="245"/>
      <c r="AC34" s="97">
        <f t="shared" si="28"/>
        <v>26</v>
      </c>
      <c r="AD34" s="74">
        <f t="shared" si="29"/>
        <v>279</v>
      </c>
      <c r="AE34" s="75">
        <f t="shared" si="30"/>
        <v>41</v>
      </c>
      <c r="AF34" s="75">
        <f t="shared" si="30"/>
        <v>-13</v>
      </c>
      <c r="AG34" s="75">
        <f t="shared" si="30"/>
        <v>-24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170</v>
      </c>
    </row>
    <row r="35" spans="1:36" s="68" customFormat="1" x14ac:dyDescent="0.25">
      <c r="A35" s="176"/>
      <c r="B35" s="69" t="s">
        <v>34</v>
      </c>
      <c r="C35" s="94">
        <v>15</v>
      </c>
      <c r="D35" s="95">
        <v>14</v>
      </c>
      <c r="E35" s="95">
        <v>12</v>
      </c>
      <c r="F35" s="95">
        <v>14</v>
      </c>
      <c r="G35" s="95">
        <v>10</v>
      </c>
      <c r="H35" s="95">
        <v>17</v>
      </c>
      <c r="I35" s="95">
        <v>11</v>
      </c>
      <c r="J35" s="95">
        <v>20</v>
      </c>
      <c r="K35" s="95">
        <v>14</v>
      </c>
      <c r="L35" s="95">
        <v>13</v>
      </c>
      <c r="M35" s="95">
        <v>30</v>
      </c>
      <c r="N35" s="96">
        <v>11</v>
      </c>
      <c r="O35" s="94">
        <v>16</v>
      </c>
      <c r="P35" s="95">
        <v>32</v>
      </c>
      <c r="Q35" s="95">
        <v>24</v>
      </c>
      <c r="R35" s="95">
        <v>19</v>
      </c>
      <c r="S35" s="95">
        <v>16</v>
      </c>
      <c r="T35" s="95">
        <v>20</v>
      </c>
      <c r="U35" s="96"/>
      <c r="V35" s="211">
        <f t="shared" si="25"/>
        <v>6.6666666666666666E-2</v>
      </c>
      <c r="W35" s="211">
        <f t="shared" si="26"/>
        <v>1.2857142857142858</v>
      </c>
      <c r="X35" s="211">
        <f t="shared" si="27"/>
        <v>1</v>
      </c>
      <c r="Y35" s="211">
        <f t="shared" si="27"/>
        <v>0.35714285714285715</v>
      </c>
      <c r="Z35" s="211">
        <f t="shared" si="27"/>
        <v>0.6</v>
      </c>
      <c r="AA35" s="244"/>
      <c r="AB35" s="245"/>
      <c r="AC35" s="97">
        <f t="shared" si="28"/>
        <v>1</v>
      </c>
      <c r="AD35" s="74">
        <f t="shared" si="29"/>
        <v>18</v>
      </c>
      <c r="AE35" s="75">
        <f t="shared" si="30"/>
        <v>12</v>
      </c>
      <c r="AF35" s="75">
        <f t="shared" si="30"/>
        <v>5</v>
      </c>
      <c r="AG35" s="75">
        <f t="shared" si="30"/>
        <v>6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20</v>
      </c>
    </row>
    <row r="36" spans="1:36" s="85" customFormat="1" x14ac:dyDescent="0.25">
      <c r="A36" s="177"/>
      <c r="B36" s="69" t="s">
        <v>35</v>
      </c>
      <c r="C36" s="162">
        <f>SUM(C31:C35)</f>
        <v>15100</v>
      </c>
      <c r="D36" s="163">
        <f t="shared" ref="D36:AJ36" si="31">SUM(D31:D35)</f>
        <v>15849</v>
      </c>
      <c r="E36" s="163">
        <f t="shared" si="31"/>
        <v>16572</v>
      </c>
      <c r="F36" s="163">
        <f t="shared" si="31"/>
        <v>15016</v>
      </c>
      <c r="G36" s="163">
        <f t="shared" si="31"/>
        <v>13352</v>
      </c>
      <c r="H36" s="163">
        <f t="shared" si="31"/>
        <v>15152</v>
      </c>
      <c r="I36" s="163">
        <f t="shared" si="31"/>
        <v>16902</v>
      </c>
      <c r="J36" s="163">
        <f t="shared" si="31"/>
        <v>20460</v>
      </c>
      <c r="K36" s="163">
        <f t="shared" si="31"/>
        <v>20542</v>
      </c>
      <c r="L36" s="163">
        <f t="shared" si="31"/>
        <v>18617</v>
      </c>
      <c r="M36" s="163">
        <f t="shared" si="31"/>
        <v>18547</v>
      </c>
      <c r="N36" s="164">
        <f t="shared" si="31"/>
        <v>16931</v>
      </c>
      <c r="O36" s="162">
        <f t="shared" si="31"/>
        <v>21965</v>
      </c>
      <c r="P36" s="163">
        <v>23692</v>
      </c>
      <c r="Q36" s="163">
        <v>18394</v>
      </c>
      <c r="R36" s="163">
        <v>15137</v>
      </c>
      <c r="S36" s="163">
        <v>14365</v>
      </c>
      <c r="T36" s="163">
        <v>13573</v>
      </c>
      <c r="U36" s="164"/>
      <c r="V36" s="246">
        <f t="shared" si="25"/>
        <v>0.454635761589404</v>
      </c>
      <c r="W36" s="247">
        <f t="shared" si="26"/>
        <v>0.49485771972995141</v>
      </c>
      <c r="X36" s="248">
        <f t="shared" si="27"/>
        <v>0.10994448467294231</v>
      </c>
      <c r="Y36" s="248">
        <f t="shared" si="27"/>
        <v>8.0580713905167821E-3</v>
      </c>
      <c r="Z36" s="248">
        <f t="shared" si="27"/>
        <v>7.5868783702816064E-2</v>
      </c>
      <c r="AA36" s="248"/>
      <c r="AB36" s="249"/>
      <c r="AC36" s="100">
        <f>SUM(AC31:AC35)</f>
        <v>6865</v>
      </c>
      <c r="AD36" s="165">
        <f t="shared" si="31"/>
        <v>7843</v>
      </c>
      <c r="AE36" s="166">
        <f t="shared" si="31"/>
        <v>1822</v>
      </c>
      <c r="AF36" s="166">
        <f t="shared" si="31"/>
        <v>121</v>
      </c>
      <c r="AG36" s="166">
        <f t="shared" ref="AG36" si="32">SUM(AG31:AG35)</f>
        <v>1013</v>
      </c>
      <c r="AH36" s="166"/>
      <c r="AI36" s="167"/>
      <c r="AJ36" s="100">
        <f t="shared" si="31"/>
        <v>13573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19416</v>
      </c>
      <c r="D38" s="95">
        <v>19623</v>
      </c>
      <c r="E38" s="95">
        <v>19427</v>
      </c>
      <c r="F38" s="95">
        <v>20354</v>
      </c>
      <c r="G38" s="95">
        <v>20256</v>
      </c>
      <c r="H38" s="95">
        <v>19361</v>
      </c>
      <c r="I38" s="95">
        <v>19347</v>
      </c>
      <c r="J38" s="95">
        <v>20115</v>
      </c>
      <c r="K38" s="95">
        <v>25355</v>
      </c>
      <c r="L38" s="95">
        <v>27580</v>
      </c>
      <c r="M38" s="95">
        <v>29057</v>
      </c>
      <c r="N38" s="96">
        <v>27880</v>
      </c>
      <c r="O38" s="94">
        <v>29264</v>
      </c>
      <c r="P38" s="95">
        <v>35087</v>
      </c>
      <c r="Q38" s="95">
        <v>39180</v>
      </c>
      <c r="R38" s="95">
        <v>39067</v>
      </c>
      <c r="S38" s="95">
        <v>38219</v>
      </c>
      <c r="T38" s="95">
        <v>38646</v>
      </c>
      <c r="U38" s="96"/>
      <c r="V38" s="211">
        <f t="shared" ref="V38:V43" si="33">IF(ISERROR((O38-C38)/C38)=TRUE,0,(O38-C38)/C38)</f>
        <v>0.50721054800164811</v>
      </c>
      <c r="W38" s="211">
        <f t="shared" ref="W38:W43" si="34">IF(ISERROR((P38-D38)/D38)=TRUE,0,(P38-D38)/D38)</f>
        <v>0.78805483361361672</v>
      </c>
      <c r="X38" s="211">
        <f t="shared" ref="X38:Z43" si="35">IF(ISERROR((Q38-E38)/E38)=TRUE,0,(Q38-E38)/E38)</f>
        <v>1.0167807690327895</v>
      </c>
      <c r="Y38" s="211">
        <f t="shared" si="35"/>
        <v>0.91937702662867249</v>
      </c>
      <c r="Z38" s="211">
        <f t="shared" si="35"/>
        <v>0.88679897314375988</v>
      </c>
      <c r="AA38" s="244"/>
      <c r="AB38" s="245"/>
      <c r="AC38" s="97">
        <f t="shared" ref="AC38:AC42" si="36">O38-C38</f>
        <v>9848</v>
      </c>
      <c r="AD38" s="74">
        <f t="shared" ref="AD38:AD42" si="37">P38-D38</f>
        <v>15464</v>
      </c>
      <c r="AE38" s="75">
        <f t="shared" ref="AE38:AG42" si="38">Q38-E38</f>
        <v>19753</v>
      </c>
      <c r="AF38" s="75">
        <f t="shared" si="38"/>
        <v>18713</v>
      </c>
      <c r="AG38" s="75">
        <f t="shared" si="38"/>
        <v>17963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38646</v>
      </c>
    </row>
    <row r="39" spans="1:36" s="68" customFormat="1" x14ac:dyDescent="0.25">
      <c r="A39" s="176"/>
      <c r="B39" s="69" t="s">
        <v>31</v>
      </c>
      <c r="C39" s="94">
        <v>8625</v>
      </c>
      <c r="D39" s="95">
        <v>8706</v>
      </c>
      <c r="E39" s="95">
        <v>8325</v>
      </c>
      <c r="F39" s="95">
        <v>8471</v>
      </c>
      <c r="G39" s="95">
        <v>8406</v>
      </c>
      <c r="H39" s="95">
        <v>8236</v>
      </c>
      <c r="I39" s="95">
        <v>8288</v>
      </c>
      <c r="J39" s="95">
        <v>8487</v>
      </c>
      <c r="K39" s="95">
        <v>9524</v>
      </c>
      <c r="L39" s="95">
        <v>10026</v>
      </c>
      <c r="M39" s="95">
        <v>10503</v>
      </c>
      <c r="N39" s="96">
        <v>9985</v>
      </c>
      <c r="O39" s="94">
        <v>10101</v>
      </c>
      <c r="P39" s="95">
        <v>10497</v>
      </c>
      <c r="Q39" s="95">
        <v>10186</v>
      </c>
      <c r="R39" s="95">
        <v>9977</v>
      </c>
      <c r="S39" s="95">
        <v>10073</v>
      </c>
      <c r="T39" s="95">
        <v>10067</v>
      </c>
      <c r="U39" s="96"/>
      <c r="V39" s="211">
        <f t="shared" si="33"/>
        <v>0.1711304347826087</v>
      </c>
      <c r="W39" s="211">
        <f t="shared" si="34"/>
        <v>0.20572019297036526</v>
      </c>
      <c r="X39" s="211">
        <f t="shared" si="35"/>
        <v>0.22354354354354355</v>
      </c>
      <c r="Y39" s="211">
        <f t="shared" si="35"/>
        <v>0.17778302443631214</v>
      </c>
      <c r="Z39" s="211">
        <f t="shared" si="35"/>
        <v>0.19831073043064479</v>
      </c>
      <c r="AA39" s="244"/>
      <c r="AB39" s="245"/>
      <c r="AC39" s="97">
        <f t="shared" si="36"/>
        <v>1476</v>
      </c>
      <c r="AD39" s="74">
        <f t="shared" si="37"/>
        <v>1791</v>
      </c>
      <c r="AE39" s="75">
        <f t="shared" si="38"/>
        <v>1861</v>
      </c>
      <c r="AF39" s="75">
        <f t="shared" si="38"/>
        <v>1506</v>
      </c>
      <c r="AG39" s="75">
        <f t="shared" si="38"/>
        <v>1667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10067</v>
      </c>
    </row>
    <row r="40" spans="1:36" s="68" customFormat="1" x14ac:dyDescent="0.25">
      <c r="A40" s="176"/>
      <c r="B40" s="69" t="s">
        <v>32</v>
      </c>
      <c r="C40" s="94">
        <v>1684</v>
      </c>
      <c r="D40" s="95">
        <v>1782</v>
      </c>
      <c r="E40" s="95">
        <v>1805</v>
      </c>
      <c r="F40" s="95">
        <v>1994</v>
      </c>
      <c r="G40" s="95">
        <v>2058</v>
      </c>
      <c r="H40" s="95">
        <v>1940</v>
      </c>
      <c r="I40" s="95">
        <v>2044</v>
      </c>
      <c r="J40" s="95">
        <v>2144</v>
      </c>
      <c r="K40" s="95">
        <v>2230</v>
      </c>
      <c r="L40" s="95">
        <v>2235</v>
      </c>
      <c r="M40" s="95">
        <v>2412</v>
      </c>
      <c r="N40" s="96">
        <v>2327</v>
      </c>
      <c r="O40" s="94">
        <v>2635</v>
      </c>
      <c r="P40" s="95">
        <v>3581</v>
      </c>
      <c r="Q40" s="95">
        <v>4628</v>
      </c>
      <c r="R40" s="95">
        <v>4498</v>
      </c>
      <c r="S40" s="95">
        <v>4211</v>
      </c>
      <c r="T40" s="95">
        <v>4183</v>
      </c>
      <c r="U40" s="96"/>
      <c r="V40" s="211">
        <f t="shared" si="33"/>
        <v>0.56472684085510694</v>
      </c>
      <c r="W40" s="211">
        <f t="shared" si="34"/>
        <v>1.0095398428731761</v>
      </c>
      <c r="X40" s="211">
        <f t="shared" si="35"/>
        <v>1.56398891966759</v>
      </c>
      <c r="Y40" s="211">
        <f t="shared" si="35"/>
        <v>1.2557673019057172</v>
      </c>
      <c r="Z40" s="211">
        <f t="shared" si="35"/>
        <v>1.0461613216715258</v>
      </c>
      <c r="AA40" s="244"/>
      <c r="AB40" s="245"/>
      <c r="AC40" s="97">
        <f t="shared" si="36"/>
        <v>951</v>
      </c>
      <c r="AD40" s="74">
        <f t="shared" si="37"/>
        <v>1799</v>
      </c>
      <c r="AE40" s="75">
        <f t="shared" si="38"/>
        <v>2823</v>
      </c>
      <c r="AF40" s="75">
        <f t="shared" si="38"/>
        <v>2504</v>
      </c>
      <c r="AG40" s="75">
        <f t="shared" si="38"/>
        <v>2153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4183</v>
      </c>
    </row>
    <row r="41" spans="1:36" s="68" customFormat="1" x14ac:dyDescent="0.25">
      <c r="A41" s="176"/>
      <c r="B41" s="69" t="s">
        <v>33</v>
      </c>
      <c r="C41" s="94">
        <v>176</v>
      </c>
      <c r="D41" s="95">
        <v>184</v>
      </c>
      <c r="E41" s="95">
        <v>172</v>
      </c>
      <c r="F41" s="95">
        <v>180</v>
      </c>
      <c r="G41" s="95">
        <v>189</v>
      </c>
      <c r="H41" s="95">
        <v>157</v>
      </c>
      <c r="I41" s="95">
        <v>165</v>
      </c>
      <c r="J41" s="95">
        <v>177</v>
      </c>
      <c r="K41" s="95">
        <v>223</v>
      </c>
      <c r="L41" s="95">
        <v>217</v>
      </c>
      <c r="M41" s="95">
        <v>218</v>
      </c>
      <c r="N41" s="96">
        <v>194</v>
      </c>
      <c r="O41" s="94">
        <v>224</v>
      </c>
      <c r="P41" s="95">
        <v>346</v>
      </c>
      <c r="Q41" s="95">
        <v>474</v>
      </c>
      <c r="R41" s="95">
        <v>466</v>
      </c>
      <c r="S41" s="95">
        <v>443</v>
      </c>
      <c r="T41" s="95">
        <v>455</v>
      </c>
      <c r="U41" s="96"/>
      <c r="V41" s="211">
        <f t="shared" si="33"/>
        <v>0.27272727272727271</v>
      </c>
      <c r="W41" s="211">
        <f t="shared" si="34"/>
        <v>0.88043478260869568</v>
      </c>
      <c r="X41" s="211">
        <f t="shared" si="35"/>
        <v>1.7558139534883721</v>
      </c>
      <c r="Y41" s="211">
        <f t="shared" si="35"/>
        <v>1.5888888888888888</v>
      </c>
      <c r="Z41" s="211">
        <f t="shared" si="35"/>
        <v>1.343915343915344</v>
      </c>
      <c r="AA41" s="244"/>
      <c r="AB41" s="245"/>
      <c r="AC41" s="97">
        <f t="shared" si="36"/>
        <v>48</v>
      </c>
      <c r="AD41" s="74">
        <f t="shared" si="37"/>
        <v>162</v>
      </c>
      <c r="AE41" s="75">
        <f t="shared" si="38"/>
        <v>302</v>
      </c>
      <c r="AF41" s="75">
        <f t="shared" si="38"/>
        <v>286</v>
      </c>
      <c r="AG41" s="75">
        <f t="shared" si="38"/>
        <v>254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455</v>
      </c>
    </row>
    <row r="42" spans="1:36" s="68" customFormat="1" x14ac:dyDescent="0.25">
      <c r="A42" s="176"/>
      <c r="B42" s="69" t="s">
        <v>34</v>
      </c>
      <c r="C42" s="94">
        <v>12</v>
      </c>
      <c r="D42" s="95">
        <v>15</v>
      </c>
      <c r="E42" s="95">
        <v>20</v>
      </c>
      <c r="F42" s="95">
        <v>17</v>
      </c>
      <c r="G42" s="95">
        <v>16</v>
      </c>
      <c r="H42" s="95">
        <v>15</v>
      </c>
      <c r="I42" s="95">
        <v>18</v>
      </c>
      <c r="J42" s="95">
        <v>13</v>
      </c>
      <c r="K42" s="95">
        <v>13</v>
      </c>
      <c r="L42" s="95">
        <v>14</v>
      </c>
      <c r="M42" s="95">
        <v>12</v>
      </c>
      <c r="N42" s="96">
        <v>15</v>
      </c>
      <c r="O42" s="94">
        <v>12</v>
      </c>
      <c r="P42" s="95">
        <v>19</v>
      </c>
      <c r="Q42" s="95">
        <v>24</v>
      </c>
      <c r="R42" s="95">
        <v>28</v>
      </c>
      <c r="S42" s="95">
        <v>29</v>
      </c>
      <c r="T42" s="95">
        <v>33</v>
      </c>
      <c r="U42" s="96"/>
      <c r="V42" s="211">
        <f t="shared" si="33"/>
        <v>0</v>
      </c>
      <c r="W42" s="211">
        <f t="shared" si="34"/>
        <v>0.26666666666666666</v>
      </c>
      <c r="X42" s="211">
        <f t="shared" si="35"/>
        <v>0.2</v>
      </c>
      <c r="Y42" s="211">
        <f t="shared" si="35"/>
        <v>0.6470588235294118</v>
      </c>
      <c r="Z42" s="211">
        <f t="shared" si="35"/>
        <v>0.8125</v>
      </c>
      <c r="AA42" s="244"/>
      <c r="AB42" s="245"/>
      <c r="AC42" s="97">
        <f t="shared" si="36"/>
        <v>0</v>
      </c>
      <c r="AD42" s="74">
        <f t="shared" si="37"/>
        <v>4</v>
      </c>
      <c r="AE42" s="75">
        <f t="shared" si="38"/>
        <v>4</v>
      </c>
      <c r="AF42" s="75">
        <f t="shared" si="38"/>
        <v>11</v>
      </c>
      <c r="AG42" s="75">
        <f t="shared" si="38"/>
        <v>13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33</v>
      </c>
    </row>
    <row r="43" spans="1:36" s="85" customFormat="1" ht="15.75" thickBot="1" x14ac:dyDescent="0.3">
      <c r="A43" s="177"/>
      <c r="B43" s="77" t="s">
        <v>35</v>
      </c>
      <c r="C43" s="78">
        <f>SUM(C38:C42)</f>
        <v>29913</v>
      </c>
      <c r="D43" s="79">
        <f t="shared" ref="D43:AJ43" si="39">SUM(D38:D42)</f>
        <v>30310</v>
      </c>
      <c r="E43" s="79">
        <f t="shared" si="39"/>
        <v>29749</v>
      </c>
      <c r="F43" s="79">
        <f t="shared" si="39"/>
        <v>31016</v>
      </c>
      <c r="G43" s="79">
        <f t="shared" si="39"/>
        <v>30925</v>
      </c>
      <c r="H43" s="79">
        <f t="shared" si="39"/>
        <v>29709</v>
      </c>
      <c r="I43" s="79">
        <f t="shared" si="39"/>
        <v>29862</v>
      </c>
      <c r="J43" s="79">
        <f t="shared" si="39"/>
        <v>30936</v>
      </c>
      <c r="K43" s="79">
        <f t="shared" si="39"/>
        <v>37345</v>
      </c>
      <c r="L43" s="79">
        <f t="shared" si="39"/>
        <v>40072</v>
      </c>
      <c r="M43" s="79">
        <f t="shared" si="39"/>
        <v>42202</v>
      </c>
      <c r="N43" s="80">
        <f t="shared" si="39"/>
        <v>40401</v>
      </c>
      <c r="O43" s="78">
        <f t="shared" si="39"/>
        <v>42236</v>
      </c>
      <c r="P43" s="79">
        <v>49530</v>
      </c>
      <c r="Q43" s="79">
        <v>54492</v>
      </c>
      <c r="R43" s="79">
        <v>54036</v>
      </c>
      <c r="S43" s="79">
        <v>52975</v>
      </c>
      <c r="T43" s="79">
        <v>53384</v>
      </c>
      <c r="U43" s="80"/>
      <c r="V43" s="212">
        <f t="shared" si="33"/>
        <v>0.41196135459499217</v>
      </c>
      <c r="W43" s="216">
        <f t="shared" si="34"/>
        <v>0.63411415374463875</v>
      </c>
      <c r="X43" s="217">
        <f t="shared" si="35"/>
        <v>0.83172543614911421</v>
      </c>
      <c r="Y43" s="217">
        <f t="shared" si="35"/>
        <v>0.7421975754449317</v>
      </c>
      <c r="Z43" s="217">
        <f t="shared" si="35"/>
        <v>0.71301535974130958</v>
      </c>
      <c r="AA43" s="217"/>
      <c r="AB43" s="218"/>
      <c r="AC43" s="81">
        <f>SUM(AC38:AC42)</f>
        <v>12323</v>
      </c>
      <c r="AD43" s="82">
        <f t="shared" si="39"/>
        <v>19220</v>
      </c>
      <c r="AE43" s="83">
        <f t="shared" si="39"/>
        <v>24743</v>
      </c>
      <c r="AF43" s="83">
        <f t="shared" si="39"/>
        <v>23020</v>
      </c>
      <c r="AG43" s="83">
        <f t="shared" ref="AG43" si="40">SUM(AG38:AG42)</f>
        <v>22050</v>
      </c>
      <c r="AH43" s="83"/>
      <c r="AI43" s="84"/>
      <c r="AJ43" s="81">
        <f t="shared" si="39"/>
        <v>53384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8438345.2100000009</v>
      </c>
      <c r="D45" s="45">
        <v>8657784.0199999996</v>
      </c>
      <c r="E45" s="45">
        <v>6848513.6200000001</v>
      </c>
      <c r="F45" s="45">
        <v>5808898.4900000002</v>
      </c>
      <c r="G45" s="45">
        <v>7096342.1900000004</v>
      </c>
      <c r="H45" s="45">
        <v>9466796.1500000004</v>
      </c>
      <c r="I45" s="45">
        <v>10947284.140000001</v>
      </c>
      <c r="J45" s="45">
        <v>9316186.9900000002</v>
      </c>
      <c r="K45" s="45">
        <v>8279962.3399999999</v>
      </c>
      <c r="L45" s="45">
        <v>7756521.2000000002</v>
      </c>
      <c r="M45" s="45">
        <v>8194074.71</v>
      </c>
      <c r="N45" s="46">
        <v>10749333.18</v>
      </c>
      <c r="O45" s="44">
        <v>10425564.279999999</v>
      </c>
      <c r="P45" s="45">
        <v>10149610</v>
      </c>
      <c r="Q45" s="45">
        <v>9310253</v>
      </c>
      <c r="R45" s="45">
        <v>9362688</v>
      </c>
      <c r="S45" s="45">
        <v>8752687</v>
      </c>
      <c r="T45" s="45">
        <v>9743512</v>
      </c>
      <c r="U45" s="46"/>
      <c r="V45" s="211">
        <f t="shared" ref="V45:V50" si="41">IF(ISERROR((O45-C45)/C45)=TRUE,0,(O45-C45)/C45)</f>
        <v>0.23549866953120283</v>
      </c>
      <c r="W45" s="211">
        <f t="shared" ref="W45:W50" si="42">IF(ISERROR((P45-D45)/D45)=TRUE,0,(P45-D45)/D45)</f>
        <v>0.17231037140148023</v>
      </c>
      <c r="X45" s="211">
        <f t="shared" ref="X45:Z50" si="43">IF(ISERROR((Q45-E45)/E45)=TRUE,0,(Q45-E45)/E45)</f>
        <v>0.35945600995972027</v>
      </c>
      <c r="Y45" s="211">
        <f t="shared" si="43"/>
        <v>0.61178371701930012</v>
      </c>
      <c r="Z45" s="211">
        <f t="shared" si="43"/>
        <v>0.23340824972252353</v>
      </c>
      <c r="AA45" s="244"/>
      <c r="AB45" s="245"/>
      <c r="AC45" s="47">
        <f t="shared" ref="AC45:AC49" si="44">O45-C45</f>
        <v>1987219.0699999984</v>
      </c>
      <c r="AD45" s="74">
        <f t="shared" ref="AD45:AD49" si="45">P45-D45</f>
        <v>1491825.9800000004</v>
      </c>
      <c r="AE45" s="75">
        <f t="shared" ref="AE45:AG49" si="46">Q45-E45</f>
        <v>2461739.38</v>
      </c>
      <c r="AF45" s="75">
        <f t="shared" si="46"/>
        <v>3553789.51</v>
      </c>
      <c r="AG45" s="75">
        <f t="shared" si="46"/>
        <v>1656344.8099999996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9743512</v>
      </c>
    </row>
    <row r="46" spans="1:36" s="42" customFormat="1" x14ac:dyDescent="0.25">
      <c r="A46" s="176"/>
      <c r="B46" s="43" t="s">
        <v>31</v>
      </c>
      <c r="C46" s="44">
        <v>1724403.37</v>
      </c>
      <c r="D46" s="45">
        <v>1668604.55</v>
      </c>
      <c r="E46" s="45">
        <v>1339641.53</v>
      </c>
      <c r="F46" s="45">
        <v>1139012.5900000001</v>
      </c>
      <c r="G46" s="45">
        <v>1278865.45</v>
      </c>
      <c r="H46" s="45">
        <v>1520501.1</v>
      </c>
      <c r="I46" s="45">
        <v>1803909.28</v>
      </c>
      <c r="J46" s="45">
        <v>1596834.81</v>
      </c>
      <c r="K46" s="45">
        <v>1381152.22</v>
      </c>
      <c r="L46" s="45">
        <v>1421637.6</v>
      </c>
      <c r="M46" s="45">
        <v>1526355.72</v>
      </c>
      <c r="N46" s="46">
        <v>1827968.06</v>
      </c>
      <c r="O46" s="44">
        <v>1620197.28</v>
      </c>
      <c r="P46" s="45">
        <v>1463095</v>
      </c>
      <c r="Q46" s="45">
        <v>1343069</v>
      </c>
      <c r="R46" s="45">
        <v>1336715</v>
      </c>
      <c r="S46" s="45">
        <v>1213728</v>
      </c>
      <c r="T46" s="45">
        <v>1372510</v>
      </c>
      <c r="U46" s="46"/>
      <c r="V46" s="211">
        <f t="shared" si="41"/>
        <v>-6.0430228688314429E-2</v>
      </c>
      <c r="W46" s="211">
        <f t="shared" si="42"/>
        <v>-0.12316252523703117</v>
      </c>
      <c r="X46" s="211">
        <f t="shared" si="43"/>
        <v>2.5584978692023471E-3</v>
      </c>
      <c r="Y46" s="211">
        <f t="shared" si="43"/>
        <v>0.17357350720767706</v>
      </c>
      <c r="Z46" s="211">
        <f t="shared" si="43"/>
        <v>-5.0933778842801605E-2</v>
      </c>
      <c r="AA46" s="244"/>
      <c r="AB46" s="245"/>
      <c r="AC46" s="47">
        <f t="shared" si="44"/>
        <v>-104206.09000000008</v>
      </c>
      <c r="AD46" s="74">
        <f t="shared" si="45"/>
        <v>-205509.55000000005</v>
      </c>
      <c r="AE46" s="75">
        <f t="shared" si="46"/>
        <v>3427.4699999999721</v>
      </c>
      <c r="AF46" s="75">
        <f t="shared" si="46"/>
        <v>197702.40999999992</v>
      </c>
      <c r="AG46" s="75">
        <f t="shared" si="46"/>
        <v>-65137.449999999953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1372510</v>
      </c>
    </row>
    <row r="47" spans="1:36" s="42" customFormat="1" x14ac:dyDescent="0.25">
      <c r="A47" s="176"/>
      <c r="B47" s="43" t="s">
        <v>32</v>
      </c>
      <c r="C47" s="44">
        <v>1566810.89</v>
      </c>
      <c r="D47" s="45">
        <v>1706752.69</v>
      </c>
      <c r="E47" s="45">
        <v>1439270.83</v>
      </c>
      <c r="F47" s="45">
        <v>1084967.5</v>
      </c>
      <c r="G47" s="45">
        <v>1514614.33</v>
      </c>
      <c r="H47" s="45">
        <v>1473868.46</v>
      </c>
      <c r="I47" s="45">
        <v>1799603.87</v>
      </c>
      <c r="J47" s="45">
        <v>1494683.04</v>
      </c>
      <c r="K47" s="45">
        <v>1544251.37</v>
      </c>
      <c r="L47" s="45">
        <v>1457698.59</v>
      </c>
      <c r="M47" s="45">
        <v>1526528.26</v>
      </c>
      <c r="N47" s="46">
        <v>1727451.31</v>
      </c>
      <c r="O47" s="44">
        <v>2096007.58</v>
      </c>
      <c r="P47" s="45">
        <v>2534705</v>
      </c>
      <c r="Q47" s="45">
        <v>1743751</v>
      </c>
      <c r="R47" s="45">
        <v>1496658</v>
      </c>
      <c r="S47" s="45">
        <v>1466495</v>
      </c>
      <c r="T47" s="45">
        <v>1613935</v>
      </c>
      <c r="U47" s="46"/>
      <c r="V47" s="211">
        <f t="shared" si="41"/>
        <v>0.33775402850308262</v>
      </c>
      <c r="W47" s="211">
        <f t="shared" si="42"/>
        <v>0.48510385532188621</v>
      </c>
      <c r="X47" s="211">
        <f t="shared" si="43"/>
        <v>0.21155168551564399</v>
      </c>
      <c r="Y47" s="211">
        <f t="shared" si="43"/>
        <v>0.37944961485021439</v>
      </c>
      <c r="Z47" s="211">
        <f t="shared" si="43"/>
        <v>-3.1770021613356896E-2</v>
      </c>
      <c r="AA47" s="244"/>
      <c r="AB47" s="245"/>
      <c r="AC47" s="47">
        <f t="shared" si="44"/>
        <v>529196.69000000018</v>
      </c>
      <c r="AD47" s="74">
        <f t="shared" si="45"/>
        <v>827952.31</v>
      </c>
      <c r="AE47" s="75">
        <f t="shared" si="46"/>
        <v>304480.16999999993</v>
      </c>
      <c r="AF47" s="75">
        <f t="shared" si="46"/>
        <v>411690.5</v>
      </c>
      <c r="AG47" s="75">
        <f t="shared" si="46"/>
        <v>-48119.330000000075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1613935</v>
      </c>
    </row>
    <row r="48" spans="1:36" s="42" customFormat="1" x14ac:dyDescent="0.25">
      <c r="A48" s="176"/>
      <c r="B48" s="43" t="s">
        <v>33</v>
      </c>
      <c r="C48" s="44">
        <v>1963996.74</v>
      </c>
      <c r="D48" s="45">
        <v>2200862.4300000002</v>
      </c>
      <c r="E48" s="45">
        <v>1564576.47</v>
      </c>
      <c r="F48" s="45">
        <v>1342715.18</v>
      </c>
      <c r="G48" s="45">
        <v>1944171.86</v>
      </c>
      <c r="H48" s="45">
        <v>1568199.66</v>
      </c>
      <c r="I48" s="45">
        <v>1973554.33</v>
      </c>
      <c r="J48" s="45">
        <v>1582906.07</v>
      </c>
      <c r="K48" s="45">
        <v>1915739.52</v>
      </c>
      <c r="L48" s="45">
        <v>1794912.12</v>
      </c>
      <c r="M48" s="45">
        <v>1676690.53</v>
      </c>
      <c r="N48" s="46">
        <v>1888359.9</v>
      </c>
      <c r="O48" s="44">
        <v>2417443.85</v>
      </c>
      <c r="P48" s="45">
        <v>3529826</v>
      </c>
      <c r="Q48" s="45">
        <v>2331151</v>
      </c>
      <c r="R48" s="45">
        <v>2080390</v>
      </c>
      <c r="S48" s="45">
        <v>2001324</v>
      </c>
      <c r="T48" s="45">
        <v>1959619</v>
      </c>
      <c r="U48" s="46"/>
      <c r="V48" s="211">
        <f t="shared" si="41"/>
        <v>0.23087976714258707</v>
      </c>
      <c r="W48" s="211">
        <f t="shared" si="42"/>
        <v>0.60383763741198482</v>
      </c>
      <c r="X48" s="211">
        <f t="shared" si="43"/>
        <v>0.48995657591603692</v>
      </c>
      <c r="Y48" s="211">
        <f t="shared" si="43"/>
        <v>0.5493903926817898</v>
      </c>
      <c r="Z48" s="211">
        <f t="shared" si="43"/>
        <v>2.9396650150054066E-2</v>
      </c>
      <c r="AA48" s="244"/>
      <c r="AB48" s="245"/>
      <c r="AC48" s="47">
        <f t="shared" si="44"/>
        <v>453447.1100000001</v>
      </c>
      <c r="AD48" s="74">
        <f t="shared" si="45"/>
        <v>1328963.5699999998</v>
      </c>
      <c r="AE48" s="75">
        <f t="shared" si="46"/>
        <v>766574.53</v>
      </c>
      <c r="AF48" s="75">
        <f t="shared" si="46"/>
        <v>737674.82000000007</v>
      </c>
      <c r="AG48" s="75">
        <f t="shared" si="46"/>
        <v>57152.139999999898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1959619</v>
      </c>
    </row>
    <row r="49" spans="1:36" s="42" customFormat="1" x14ac:dyDescent="0.25">
      <c r="A49" s="176"/>
      <c r="B49" s="43" t="s">
        <v>34</v>
      </c>
      <c r="C49" s="44">
        <v>1765305.19</v>
      </c>
      <c r="D49" s="45">
        <v>2086876.74</v>
      </c>
      <c r="E49" s="45">
        <v>1421078.38</v>
      </c>
      <c r="F49" s="45">
        <v>1217106.7</v>
      </c>
      <c r="G49" s="45">
        <v>1785933.71</v>
      </c>
      <c r="H49" s="45">
        <v>933926</v>
      </c>
      <c r="I49" s="45">
        <v>2207733.21</v>
      </c>
      <c r="J49" s="45">
        <v>855083.8</v>
      </c>
      <c r="K49" s="45">
        <v>1482083.52</v>
      </c>
      <c r="L49" s="45">
        <v>2208116.54</v>
      </c>
      <c r="M49" s="45">
        <v>2064029.02</v>
      </c>
      <c r="N49" s="46">
        <v>1559698.91</v>
      </c>
      <c r="O49" s="44">
        <v>2311368.9</v>
      </c>
      <c r="P49" s="45">
        <v>2210494</v>
      </c>
      <c r="Q49" s="45">
        <v>1897341</v>
      </c>
      <c r="R49" s="45">
        <v>2005009</v>
      </c>
      <c r="S49" s="45">
        <v>2528543</v>
      </c>
      <c r="T49" s="45">
        <v>2157222</v>
      </c>
      <c r="U49" s="46"/>
      <c r="V49" s="211">
        <f t="shared" si="41"/>
        <v>0.30933105113682918</v>
      </c>
      <c r="W49" s="211">
        <f t="shared" si="42"/>
        <v>5.9235534917122135E-2</v>
      </c>
      <c r="X49" s="211">
        <f t="shared" si="43"/>
        <v>0.3351416971103312</v>
      </c>
      <c r="Y49" s="211">
        <f t="shared" si="43"/>
        <v>0.64735680117445749</v>
      </c>
      <c r="Z49" s="211">
        <f t="shared" si="43"/>
        <v>0.41581010865179313</v>
      </c>
      <c r="AA49" s="244"/>
      <c r="AB49" s="245"/>
      <c r="AC49" s="47">
        <f t="shared" si="44"/>
        <v>546063.71</v>
      </c>
      <c r="AD49" s="74">
        <f t="shared" si="45"/>
        <v>123617.26000000001</v>
      </c>
      <c r="AE49" s="75">
        <f t="shared" si="46"/>
        <v>476262.62000000011</v>
      </c>
      <c r="AF49" s="75">
        <f t="shared" si="46"/>
        <v>787902.3</v>
      </c>
      <c r="AG49" s="75">
        <f t="shared" si="46"/>
        <v>742609.29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2157222</v>
      </c>
    </row>
    <row r="50" spans="1:36" s="154" customFormat="1" x14ac:dyDescent="0.25">
      <c r="A50" s="177"/>
      <c r="B50" s="43" t="s">
        <v>35</v>
      </c>
      <c r="C50" s="168">
        <f>SUM(C45:C49)</f>
        <v>15458861.400000002</v>
      </c>
      <c r="D50" s="169">
        <f t="shared" ref="D50:AJ64" si="47">SUM(D45:D49)</f>
        <v>16320880.43</v>
      </c>
      <c r="E50" s="169">
        <f t="shared" si="47"/>
        <v>12613080.830000002</v>
      </c>
      <c r="F50" s="169">
        <f t="shared" si="47"/>
        <v>10592700.459999999</v>
      </c>
      <c r="G50" s="169">
        <f t="shared" si="47"/>
        <v>13619927.539999999</v>
      </c>
      <c r="H50" s="169">
        <f t="shared" si="47"/>
        <v>14963291.370000001</v>
      </c>
      <c r="I50" s="169">
        <f t="shared" si="47"/>
        <v>18732084.829999998</v>
      </c>
      <c r="J50" s="169">
        <f t="shared" si="47"/>
        <v>14845694.710000001</v>
      </c>
      <c r="K50" s="169">
        <f t="shared" si="47"/>
        <v>14603188.969999999</v>
      </c>
      <c r="L50" s="169">
        <f t="shared" si="47"/>
        <v>14638886.050000001</v>
      </c>
      <c r="M50" s="169">
        <f t="shared" si="47"/>
        <v>14987678.239999998</v>
      </c>
      <c r="N50" s="170">
        <f t="shared" si="47"/>
        <v>17752811.359999999</v>
      </c>
      <c r="O50" s="168">
        <f t="shared" si="47"/>
        <v>18870581.889999997</v>
      </c>
      <c r="P50" s="169">
        <v>19887730</v>
      </c>
      <c r="Q50" s="169">
        <v>16625565</v>
      </c>
      <c r="R50" s="169">
        <v>16281460</v>
      </c>
      <c r="S50" s="169">
        <v>15962777</v>
      </c>
      <c r="T50" s="169">
        <v>16846798</v>
      </c>
      <c r="U50" s="170"/>
      <c r="V50" s="246">
        <f t="shared" si="41"/>
        <v>0.22069675131442695</v>
      </c>
      <c r="W50" s="247">
        <f t="shared" si="42"/>
        <v>0.2185451688895193</v>
      </c>
      <c r="X50" s="248">
        <f t="shared" si="43"/>
        <v>0.31812086389364697</v>
      </c>
      <c r="Y50" s="248">
        <f t="shared" si="43"/>
        <v>0.53704525691836669</v>
      </c>
      <c r="Z50" s="248">
        <f t="shared" si="43"/>
        <v>0.17201629400151722</v>
      </c>
      <c r="AA50" s="248"/>
      <c r="AB50" s="249"/>
      <c r="AC50" s="50">
        <f t="shared" si="47"/>
        <v>3411720.4899999984</v>
      </c>
      <c r="AD50" s="171">
        <f t="shared" si="47"/>
        <v>3566849.5700000003</v>
      </c>
      <c r="AE50" s="172">
        <f t="shared" si="47"/>
        <v>4012484.17</v>
      </c>
      <c r="AF50" s="172">
        <f t="shared" si="47"/>
        <v>5688759.54</v>
      </c>
      <c r="AG50" s="172">
        <f t="shared" ref="AG50" si="48">SUM(AG45:AG49)</f>
        <v>2342849.4599999995</v>
      </c>
      <c r="AH50" s="172"/>
      <c r="AI50" s="173"/>
      <c r="AJ50" s="50">
        <f t="shared" si="47"/>
        <v>16846798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3983391</v>
      </c>
      <c r="D52" s="45">
        <v>4184424.78</v>
      </c>
      <c r="E52" s="45">
        <v>3988313.5</v>
      </c>
      <c r="F52" s="45">
        <v>3215923.52</v>
      </c>
      <c r="G52" s="45">
        <v>2661182.88</v>
      </c>
      <c r="H52" s="45">
        <v>2929873.87</v>
      </c>
      <c r="I52" s="45">
        <v>3670915.51</v>
      </c>
      <c r="J52" s="45">
        <v>4855581.18</v>
      </c>
      <c r="K52" s="45">
        <v>4791955.75</v>
      </c>
      <c r="L52" s="45">
        <v>4301963.82</v>
      </c>
      <c r="M52" s="45">
        <v>4469099.72</v>
      </c>
      <c r="N52" s="46">
        <v>4999163.1100000003</v>
      </c>
      <c r="O52" s="44">
        <v>6369550.2400000002</v>
      </c>
      <c r="P52" s="45">
        <v>6680835</v>
      </c>
      <c r="Q52" s="45">
        <v>6392718</v>
      </c>
      <c r="R52" s="45">
        <v>6096180</v>
      </c>
      <c r="S52" s="45">
        <v>5357437</v>
      </c>
      <c r="T52" s="45">
        <v>5104926</v>
      </c>
      <c r="U52" s="46"/>
      <c r="V52" s="211">
        <f t="shared" ref="V52:V57" si="49">IF(ISERROR((O52-C52)/C52)=TRUE,0,(O52-C52)/C52)</f>
        <v>0.59902712036051697</v>
      </c>
      <c r="W52" s="211">
        <f t="shared" ref="W52:W57" si="50">IF(ISERROR((P52-D52)/D52)=TRUE,0,(P52-D52)/D52)</f>
        <v>0.59659579303036259</v>
      </c>
      <c r="X52" s="211">
        <f t="shared" ref="X52:Z57" si="51">IF(ISERROR((Q52-E52)/E52)=TRUE,0,(Q52-E52)/E52)</f>
        <v>0.6028624630435897</v>
      </c>
      <c r="Y52" s="211">
        <f t="shared" si="51"/>
        <v>0.8956234382091276</v>
      </c>
      <c r="Z52" s="211">
        <f t="shared" si="51"/>
        <v>1.0131788161811714</v>
      </c>
      <c r="AA52" s="244"/>
      <c r="AB52" s="245"/>
      <c r="AC52" s="47">
        <f t="shared" ref="AC52:AC56" si="52">O52-C52</f>
        <v>2386159.2400000002</v>
      </c>
      <c r="AD52" s="74">
        <f t="shared" ref="AD52:AD56" si="53">P52-D52</f>
        <v>2496410.2200000002</v>
      </c>
      <c r="AE52" s="75">
        <f t="shared" ref="AE52:AG56" si="54">Q52-E52</f>
        <v>2404404.5</v>
      </c>
      <c r="AF52" s="75">
        <f t="shared" si="54"/>
        <v>2880256.48</v>
      </c>
      <c r="AG52" s="75">
        <f t="shared" si="54"/>
        <v>2696254.12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5104926</v>
      </c>
    </row>
    <row r="53" spans="1:36" s="42" customFormat="1" x14ac:dyDescent="0.25">
      <c r="A53" s="176"/>
      <c r="B53" s="43" t="s">
        <v>31</v>
      </c>
      <c r="C53" s="44">
        <v>1374327.25</v>
      </c>
      <c r="D53" s="45">
        <v>1377654.05</v>
      </c>
      <c r="E53" s="45">
        <v>1251581.28</v>
      </c>
      <c r="F53" s="45">
        <v>1018769.07</v>
      </c>
      <c r="G53" s="45">
        <v>857420.79</v>
      </c>
      <c r="H53" s="45">
        <v>892260.07</v>
      </c>
      <c r="I53" s="45">
        <v>1085119.47</v>
      </c>
      <c r="J53" s="45">
        <v>1376426.79</v>
      </c>
      <c r="K53" s="45">
        <v>1277240.17</v>
      </c>
      <c r="L53" s="45">
        <v>1177432.75</v>
      </c>
      <c r="M53" s="45">
        <v>1245934.83</v>
      </c>
      <c r="N53" s="46">
        <v>1347463.67</v>
      </c>
      <c r="O53" s="44">
        <v>1538095.34</v>
      </c>
      <c r="P53" s="45">
        <v>1360415</v>
      </c>
      <c r="Q53" s="45">
        <v>1229740</v>
      </c>
      <c r="R53" s="45">
        <v>1157721</v>
      </c>
      <c r="S53" s="45">
        <v>1045499</v>
      </c>
      <c r="T53" s="45">
        <v>983096</v>
      </c>
      <c r="U53" s="46"/>
      <c r="V53" s="211">
        <f t="shared" si="49"/>
        <v>0.11916236835149713</v>
      </c>
      <c r="W53" s="211">
        <f t="shared" si="50"/>
        <v>-1.2513337437653557E-2</v>
      </c>
      <c r="X53" s="211">
        <f t="shared" si="51"/>
        <v>-1.7450948131790552E-2</v>
      </c>
      <c r="Y53" s="211">
        <f t="shared" si="51"/>
        <v>0.13639197939136496</v>
      </c>
      <c r="Z53" s="211">
        <f t="shared" si="51"/>
        <v>0.21935345187979399</v>
      </c>
      <c r="AA53" s="244"/>
      <c r="AB53" s="245"/>
      <c r="AC53" s="47">
        <f t="shared" si="52"/>
        <v>163768.09000000008</v>
      </c>
      <c r="AD53" s="74">
        <f t="shared" si="53"/>
        <v>-17239.050000000047</v>
      </c>
      <c r="AE53" s="75">
        <f t="shared" si="54"/>
        <v>-21841.280000000028</v>
      </c>
      <c r="AF53" s="75">
        <f t="shared" si="54"/>
        <v>138951.93000000005</v>
      </c>
      <c r="AG53" s="75">
        <f t="shared" si="54"/>
        <v>188078.20999999996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983096</v>
      </c>
    </row>
    <row r="54" spans="1:36" s="42" customFormat="1" x14ac:dyDescent="0.25">
      <c r="A54" s="176"/>
      <c r="B54" s="43" t="s">
        <v>32</v>
      </c>
      <c r="C54" s="44">
        <v>521954.59</v>
      </c>
      <c r="D54" s="45">
        <v>516799.52</v>
      </c>
      <c r="E54" s="45">
        <v>544825.87</v>
      </c>
      <c r="F54" s="45">
        <v>460990.2</v>
      </c>
      <c r="G54" s="45">
        <v>383266.83</v>
      </c>
      <c r="H54" s="45">
        <v>433943.47</v>
      </c>
      <c r="I54" s="45">
        <v>498413.34</v>
      </c>
      <c r="J54" s="45">
        <v>600602.81000000006</v>
      </c>
      <c r="K54" s="45">
        <v>597863.32999999996</v>
      </c>
      <c r="L54" s="45">
        <v>513705.27</v>
      </c>
      <c r="M54" s="45">
        <v>568306.79</v>
      </c>
      <c r="N54" s="46">
        <v>577607.84</v>
      </c>
      <c r="O54" s="44">
        <v>844164.74</v>
      </c>
      <c r="P54" s="45">
        <v>1212397</v>
      </c>
      <c r="Q54" s="45">
        <v>1237416</v>
      </c>
      <c r="R54" s="45">
        <v>933410</v>
      </c>
      <c r="S54" s="45">
        <v>761726</v>
      </c>
      <c r="T54" s="45">
        <v>726843</v>
      </c>
      <c r="U54" s="46"/>
      <c r="V54" s="211">
        <f t="shared" si="49"/>
        <v>0.61731452538811848</v>
      </c>
      <c r="W54" s="211">
        <f t="shared" si="50"/>
        <v>1.3459716061655784</v>
      </c>
      <c r="X54" s="211">
        <f t="shared" si="51"/>
        <v>1.2712137366017513</v>
      </c>
      <c r="Y54" s="211">
        <f t="shared" si="51"/>
        <v>1.0247935856337076</v>
      </c>
      <c r="Z54" s="211">
        <f t="shared" si="51"/>
        <v>0.98745610205819268</v>
      </c>
      <c r="AA54" s="244"/>
      <c r="AB54" s="245"/>
      <c r="AC54" s="47">
        <f t="shared" si="52"/>
        <v>322210.14999999997</v>
      </c>
      <c r="AD54" s="74">
        <f t="shared" si="53"/>
        <v>695597.48</v>
      </c>
      <c r="AE54" s="75">
        <f t="shared" si="54"/>
        <v>692590.13</v>
      </c>
      <c r="AF54" s="75">
        <f t="shared" si="54"/>
        <v>472419.8</v>
      </c>
      <c r="AG54" s="75">
        <f t="shared" si="54"/>
        <v>378459.17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726843</v>
      </c>
    </row>
    <row r="55" spans="1:36" s="42" customFormat="1" x14ac:dyDescent="0.25">
      <c r="A55" s="176"/>
      <c r="B55" s="43" t="s">
        <v>33</v>
      </c>
      <c r="C55" s="44">
        <v>403232.39</v>
      </c>
      <c r="D55" s="45">
        <v>480763.5</v>
      </c>
      <c r="E55" s="45">
        <v>469207.49</v>
      </c>
      <c r="F55" s="45">
        <v>345140.81</v>
      </c>
      <c r="G55" s="45">
        <v>358637.9</v>
      </c>
      <c r="H55" s="45">
        <v>386213.56</v>
      </c>
      <c r="I55" s="45">
        <v>372762.8</v>
      </c>
      <c r="J55" s="45">
        <v>404440.65</v>
      </c>
      <c r="K55" s="45">
        <v>469360.14</v>
      </c>
      <c r="L55" s="45">
        <v>421878.24</v>
      </c>
      <c r="M55" s="45">
        <v>415519.71</v>
      </c>
      <c r="N55" s="46">
        <v>414927.31</v>
      </c>
      <c r="O55" s="44">
        <v>648990.76</v>
      </c>
      <c r="P55" s="45">
        <v>1187224</v>
      </c>
      <c r="Q55" s="45">
        <v>1150504</v>
      </c>
      <c r="R55" s="45">
        <v>897821</v>
      </c>
      <c r="S55" s="45">
        <v>748775</v>
      </c>
      <c r="T55" s="45">
        <v>733866</v>
      </c>
      <c r="U55" s="46"/>
      <c r="V55" s="211">
        <f t="shared" si="49"/>
        <v>0.60947080664824571</v>
      </c>
      <c r="W55" s="211">
        <f t="shared" si="50"/>
        <v>1.4694553559078425</v>
      </c>
      <c r="X55" s="211">
        <f t="shared" si="51"/>
        <v>1.4520154185944474</v>
      </c>
      <c r="Y55" s="211">
        <f t="shared" si="51"/>
        <v>1.6013179954001961</v>
      </c>
      <c r="Z55" s="211">
        <f t="shared" si="51"/>
        <v>1.0878300926923785</v>
      </c>
      <c r="AA55" s="244"/>
      <c r="AB55" s="245"/>
      <c r="AC55" s="47">
        <f t="shared" si="52"/>
        <v>245758.37</v>
      </c>
      <c r="AD55" s="74">
        <f t="shared" si="53"/>
        <v>706460.5</v>
      </c>
      <c r="AE55" s="75">
        <f t="shared" si="54"/>
        <v>681296.51</v>
      </c>
      <c r="AF55" s="75">
        <f t="shared" si="54"/>
        <v>552680.18999999994</v>
      </c>
      <c r="AG55" s="75">
        <f t="shared" si="54"/>
        <v>390137.1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733866</v>
      </c>
    </row>
    <row r="56" spans="1:36" s="42" customFormat="1" x14ac:dyDescent="0.25">
      <c r="A56" s="176"/>
      <c r="B56" s="43" t="s">
        <v>34</v>
      </c>
      <c r="C56" s="44">
        <v>363949.3</v>
      </c>
      <c r="D56" s="45">
        <v>346647.07</v>
      </c>
      <c r="E56" s="45">
        <v>250697.43</v>
      </c>
      <c r="F56" s="45">
        <v>217165.35</v>
      </c>
      <c r="G56" s="45">
        <v>179010.18</v>
      </c>
      <c r="H56" s="45">
        <v>213703.21</v>
      </c>
      <c r="I56" s="45">
        <v>178120.22</v>
      </c>
      <c r="J56" s="45">
        <v>214896</v>
      </c>
      <c r="K56" s="45">
        <v>144896.99</v>
      </c>
      <c r="L56" s="45">
        <v>170691.31</v>
      </c>
      <c r="M56" s="45">
        <v>531331.86</v>
      </c>
      <c r="N56" s="46">
        <v>136972.12</v>
      </c>
      <c r="O56" s="44">
        <v>508966.21</v>
      </c>
      <c r="P56" s="45">
        <v>560196</v>
      </c>
      <c r="Q56" s="45">
        <v>505775</v>
      </c>
      <c r="R56" s="45">
        <v>356984</v>
      </c>
      <c r="S56" s="45">
        <v>806279</v>
      </c>
      <c r="T56" s="45">
        <v>1387199</v>
      </c>
      <c r="U56" s="46"/>
      <c r="V56" s="211">
        <f t="shared" si="49"/>
        <v>0.39845360329034851</v>
      </c>
      <c r="W56" s="211">
        <f t="shared" si="50"/>
        <v>0.61604135295301932</v>
      </c>
      <c r="X56" s="211">
        <f t="shared" si="51"/>
        <v>1.0174718185184428</v>
      </c>
      <c r="Y56" s="211">
        <f t="shared" si="51"/>
        <v>0.64383498564573027</v>
      </c>
      <c r="Z56" s="211">
        <f t="shared" si="51"/>
        <v>3.5040958005851963</v>
      </c>
      <c r="AA56" s="244"/>
      <c r="AB56" s="245"/>
      <c r="AC56" s="47">
        <f t="shared" si="52"/>
        <v>145016.91000000003</v>
      </c>
      <c r="AD56" s="74">
        <f t="shared" si="53"/>
        <v>213548.93</v>
      </c>
      <c r="AE56" s="75">
        <f t="shared" si="54"/>
        <v>255077.57</v>
      </c>
      <c r="AF56" s="75">
        <f t="shared" si="54"/>
        <v>139818.65</v>
      </c>
      <c r="AG56" s="75">
        <f t="shared" si="54"/>
        <v>627268.82000000007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1387199</v>
      </c>
    </row>
    <row r="57" spans="1:36" s="154" customFormat="1" x14ac:dyDescent="0.25">
      <c r="A57" s="177"/>
      <c r="B57" s="43" t="s">
        <v>35</v>
      </c>
      <c r="C57" s="168">
        <f>SUM(C52:C56)</f>
        <v>6646854.5299999993</v>
      </c>
      <c r="D57" s="169">
        <f t="shared" ref="D57:AJ57" si="55">SUM(D52:D56)</f>
        <v>6906288.9199999999</v>
      </c>
      <c r="E57" s="169">
        <f t="shared" si="55"/>
        <v>6504625.5700000003</v>
      </c>
      <c r="F57" s="169">
        <f t="shared" si="55"/>
        <v>5257988.9499999993</v>
      </c>
      <c r="G57" s="169">
        <f t="shared" si="55"/>
        <v>4439518.58</v>
      </c>
      <c r="H57" s="169">
        <f t="shared" si="55"/>
        <v>4855994.18</v>
      </c>
      <c r="I57" s="169">
        <f t="shared" si="55"/>
        <v>5805331.3399999989</v>
      </c>
      <c r="J57" s="169">
        <f t="shared" si="55"/>
        <v>7451947.4299999997</v>
      </c>
      <c r="K57" s="169">
        <f t="shared" si="55"/>
        <v>7281316.3799999999</v>
      </c>
      <c r="L57" s="169">
        <f t="shared" si="55"/>
        <v>6585671.3899999997</v>
      </c>
      <c r="M57" s="169">
        <f t="shared" si="55"/>
        <v>7230192.9100000001</v>
      </c>
      <c r="N57" s="170">
        <f t="shared" si="55"/>
        <v>7476134.0499999998</v>
      </c>
      <c r="O57" s="168">
        <f t="shared" si="55"/>
        <v>9909767.290000001</v>
      </c>
      <c r="P57" s="169">
        <v>11001067</v>
      </c>
      <c r="Q57" s="169">
        <v>10516153</v>
      </c>
      <c r="R57" s="169">
        <v>9442116</v>
      </c>
      <c r="S57" s="169">
        <v>8719716</v>
      </c>
      <c r="T57" s="169">
        <v>8935930</v>
      </c>
      <c r="U57" s="170"/>
      <c r="V57" s="246">
        <f t="shared" si="49"/>
        <v>0.49089576810702401</v>
      </c>
      <c r="W57" s="247">
        <f t="shared" si="50"/>
        <v>0.59290570195259074</v>
      </c>
      <c r="X57" s="248">
        <f t="shared" si="51"/>
        <v>0.61671919264677977</v>
      </c>
      <c r="Y57" s="248">
        <f t="shared" si="51"/>
        <v>0.79576566055735076</v>
      </c>
      <c r="Z57" s="248">
        <f t="shared" si="51"/>
        <v>0.96411296469897867</v>
      </c>
      <c r="AA57" s="248"/>
      <c r="AB57" s="249"/>
      <c r="AC57" s="50">
        <f t="shared" si="47"/>
        <v>3262912.7600000002</v>
      </c>
      <c r="AD57" s="171">
        <f t="shared" si="55"/>
        <v>4094778.08</v>
      </c>
      <c r="AE57" s="172">
        <f t="shared" si="55"/>
        <v>4011527.4299999992</v>
      </c>
      <c r="AF57" s="172">
        <f t="shared" si="55"/>
        <v>4184127.05</v>
      </c>
      <c r="AG57" s="172">
        <f t="shared" ref="AG57" si="56">SUM(AG52:AG56)</f>
        <v>4280197.42</v>
      </c>
      <c r="AH57" s="172"/>
      <c r="AI57" s="173"/>
      <c r="AJ57" s="50">
        <f t="shared" si="55"/>
        <v>8935930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11527223.779999999</v>
      </c>
      <c r="D59" s="45">
        <v>12036319.17</v>
      </c>
      <c r="E59" s="45">
        <v>12083068.51</v>
      </c>
      <c r="F59" s="45">
        <v>12527165.18</v>
      </c>
      <c r="G59" s="45">
        <v>12503280.890000001</v>
      </c>
      <c r="H59" s="45">
        <v>12290720.380000001</v>
      </c>
      <c r="I59" s="45">
        <v>12356057.08</v>
      </c>
      <c r="J59" s="45">
        <v>12847938.279999999</v>
      </c>
      <c r="K59" s="45">
        <v>15321242.18</v>
      </c>
      <c r="L59" s="45">
        <v>16611302.029999999</v>
      </c>
      <c r="M59" s="45">
        <v>18122114.760000002</v>
      </c>
      <c r="N59" s="46">
        <v>18638210.699999999</v>
      </c>
      <c r="O59" s="44">
        <v>20036874.07</v>
      </c>
      <c r="P59" s="45">
        <v>23317811</v>
      </c>
      <c r="Q59" s="45">
        <v>26153505</v>
      </c>
      <c r="R59" s="45">
        <v>27606534</v>
      </c>
      <c r="S59" s="45">
        <v>29423017</v>
      </c>
      <c r="T59" s="45">
        <v>30509342</v>
      </c>
      <c r="U59" s="46"/>
      <c r="V59" s="211">
        <f t="shared" ref="V59:V64" si="57">IF(ISERROR((O59-C59)/C59)=TRUE,0,(O59-C59)/C59)</f>
        <v>0.73822200838717489</v>
      </c>
      <c r="W59" s="211">
        <f t="shared" ref="W59:W64" si="58">IF(ISERROR((P59-D59)/D59)=TRUE,0,(P59-D59)/D59)</f>
        <v>0.93728752708042384</v>
      </c>
      <c r="X59" s="211">
        <f t="shared" ref="X59:Z64" si="59">IF(ISERROR((Q59-E59)/E59)=TRUE,0,(Q59-E59)/E59)</f>
        <v>1.1644754375393342</v>
      </c>
      <c r="Y59" s="211">
        <f t="shared" si="59"/>
        <v>1.2037335345489553</v>
      </c>
      <c r="Z59" s="211">
        <f t="shared" si="59"/>
        <v>1.3532237065498733</v>
      </c>
      <c r="AA59" s="244"/>
      <c r="AB59" s="245"/>
      <c r="AC59" s="47">
        <f t="shared" ref="AC59" si="60">O59-C59</f>
        <v>8509650.290000001</v>
      </c>
      <c r="AD59" s="74">
        <f t="shared" ref="AD59:AD63" si="61">P59-D59</f>
        <v>11281491.83</v>
      </c>
      <c r="AE59" s="75">
        <f t="shared" ref="AE59:AG63" si="62">Q59-E59</f>
        <v>14070436.49</v>
      </c>
      <c r="AF59" s="75">
        <f t="shared" si="62"/>
        <v>15079368.82</v>
      </c>
      <c r="AG59" s="75">
        <f t="shared" si="62"/>
        <v>16919736.109999999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30509342</v>
      </c>
    </row>
    <row r="60" spans="1:36" s="42" customFormat="1" x14ac:dyDescent="0.25">
      <c r="A60" s="176"/>
      <c r="B60" s="43" t="s">
        <v>31</v>
      </c>
      <c r="C60" s="44">
        <v>7447249.0599999996</v>
      </c>
      <c r="D60" s="45">
        <v>7799308.0700000003</v>
      </c>
      <c r="E60" s="45">
        <v>7714793.5599999996</v>
      </c>
      <c r="F60" s="45">
        <v>7896957.4699999997</v>
      </c>
      <c r="G60" s="45">
        <v>7875151.3600000003</v>
      </c>
      <c r="H60" s="45">
        <v>7819371.7800000003</v>
      </c>
      <c r="I60" s="45">
        <v>7875741.0199999996</v>
      </c>
      <c r="J60" s="45">
        <v>8048383.6500000004</v>
      </c>
      <c r="K60" s="45">
        <v>8829440.6999999993</v>
      </c>
      <c r="L60" s="45">
        <v>9191521.9100000001</v>
      </c>
      <c r="M60" s="45">
        <v>9683333.1300000008</v>
      </c>
      <c r="N60" s="46">
        <v>9572895.1999999993</v>
      </c>
      <c r="O60" s="44">
        <v>9974116.6400000006</v>
      </c>
      <c r="P60" s="45">
        <v>10605684</v>
      </c>
      <c r="Q60" s="45">
        <v>10914927</v>
      </c>
      <c r="R60" s="45">
        <v>11134624</v>
      </c>
      <c r="S60" s="45">
        <v>11838454</v>
      </c>
      <c r="T60" s="45">
        <v>12031277</v>
      </c>
      <c r="U60" s="46"/>
      <c r="V60" s="211">
        <f t="shared" si="57"/>
        <v>0.33930214494531774</v>
      </c>
      <c r="W60" s="211">
        <f t="shared" si="58"/>
        <v>0.35982370548929987</v>
      </c>
      <c r="X60" s="211">
        <f t="shared" si="59"/>
        <v>0.41480480522410773</v>
      </c>
      <c r="Y60" s="211">
        <f t="shared" si="59"/>
        <v>0.40998910558904156</v>
      </c>
      <c r="Z60" s="211">
        <f t="shared" si="59"/>
        <v>0.50326685276560823</v>
      </c>
      <c r="AA60" s="244"/>
      <c r="AB60" s="245"/>
      <c r="AC60" s="47">
        <f t="shared" ref="AC60:AC84" si="63">O60-C60</f>
        <v>2526867.580000001</v>
      </c>
      <c r="AD60" s="74">
        <f t="shared" si="61"/>
        <v>2806375.9299999997</v>
      </c>
      <c r="AE60" s="75">
        <f t="shared" si="62"/>
        <v>3200133.4400000004</v>
      </c>
      <c r="AF60" s="75">
        <f t="shared" si="62"/>
        <v>3237666.5300000003</v>
      </c>
      <c r="AG60" s="75">
        <f t="shared" si="62"/>
        <v>3963302.6399999997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12031277</v>
      </c>
    </row>
    <row r="61" spans="1:36" s="42" customFormat="1" x14ac:dyDescent="0.25">
      <c r="A61" s="176"/>
      <c r="B61" s="43" t="s">
        <v>32</v>
      </c>
      <c r="C61" s="44">
        <v>979966.49</v>
      </c>
      <c r="D61" s="45">
        <v>1032110.79</v>
      </c>
      <c r="E61" s="45">
        <v>1064351.02</v>
      </c>
      <c r="F61" s="45">
        <v>1024510.09</v>
      </c>
      <c r="G61" s="45">
        <v>1024621.94</v>
      </c>
      <c r="H61" s="45">
        <v>998124.56</v>
      </c>
      <c r="I61" s="45">
        <v>988999.81</v>
      </c>
      <c r="J61" s="45">
        <v>1047932.26</v>
      </c>
      <c r="K61" s="45">
        <v>1153643.31</v>
      </c>
      <c r="L61" s="45">
        <v>1246423.05</v>
      </c>
      <c r="M61" s="45">
        <v>1295387.6399999999</v>
      </c>
      <c r="N61" s="46">
        <v>1306093.93</v>
      </c>
      <c r="O61" s="44">
        <v>1495271.06</v>
      </c>
      <c r="P61" s="45">
        <v>2053134</v>
      </c>
      <c r="Q61" s="45">
        <v>2699760</v>
      </c>
      <c r="R61" s="45">
        <v>3040236</v>
      </c>
      <c r="S61" s="45">
        <v>3261585</v>
      </c>
      <c r="T61" s="45">
        <v>3365104</v>
      </c>
      <c r="U61" s="46"/>
      <c r="V61" s="211">
        <f t="shared" si="57"/>
        <v>0.52583897026927939</v>
      </c>
      <c r="W61" s="211">
        <f t="shared" si="58"/>
        <v>0.98925737420107773</v>
      </c>
      <c r="X61" s="211">
        <f t="shared" si="59"/>
        <v>1.5365316040191326</v>
      </c>
      <c r="Y61" s="211">
        <f t="shared" si="59"/>
        <v>1.9675022527108543</v>
      </c>
      <c r="Z61" s="211">
        <f t="shared" si="59"/>
        <v>2.1832082377623108</v>
      </c>
      <c r="AA61" s="244"/>
      <c r="AB61" s="245"/>
      <c r="AC61" s="47">
        <f t="shared" si="63"/>
        <v>515304.57000000007</v>
      </c>
      <c r="AD61" s="74">
        <f t="shared" si="61"/>
        <v>1021023.21</v>
      </c>
      <c r="AE61" s="75">
        <f t="shared" si="62"/>
        <v>1635408.98</v>
      </c>
      <c r="AF61" s="75">
        <f t="shared" si="62"/>
        <v>2015725.9100000001</v>
      </c>
      <c r="AG61" s="75">
        <f t="shared" si="62"/>
        <v>2236963.06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3365104</v>
      </c>
    </row>
    <row r="62" spans="1:36" s="42" customFormat="1" x14ac:dyDescent="0.25">
      <c r="A62" s="176"/>
      <c r="B62" s="43" t="s">
        <v>33</v>
      </c>
      <c r="C62" s="44">
        <v>363633.14</v>
      </c>
      <c r="D62" s="45">
        <v>313514.7</v>
      </c>
      <c r="E62" s="45">
        <v>309729.76</v>
      </c>
      <c r="F62" s="45">
        <v>306968.82</v>
      </c>
      <c r="G62" s="45">
        <v>336055.12</v>
      </c>
      <c r="H62" s="45">
        <v>328353.55</v>
      </c>
      <c r="I62" s="45">
        <v>392469.93</v>
      </c>
      <c r="J62" s="45">
        <v>363727.77</v>
      </c>
      <c r="K62" s="45">
        <v>431710.73</v>
      </c>
      <c r="L62" s="45">
        <v>434888.65</v>
      </c>
      <c r="M62" s="45">
        <v>444663.91</v>
      </c>
      <c r="N62" s="46">
        <v>428782.89</v>
      </c>
      <c r="O62" s="44">
        <v>485219.09</v>
      </c>
      <c r="P62" s="45">
        <v>882574</v>
      </c>
      <c r="Q62" s="45">
        <v>1494458</v>
      </c>
      <c r="R62" s="45">
        <v>1757125</v>
      </c>
      <c r="S62" s="45">
        <v>1987669</v>
      </c>
      <c r="T62" s="45">
        <v>2035025</v>
      </c>
      <c r="U62" s="46"/>
      <c r="V62" s="211">
        <f t="shared" si="57"/>
        <v>0.33436432663975568</v>
      </c>
      <c r="W62" s="211">
        <f t="shared" si="58"/>
        <v>1.8150960704553887</v>
      </c>
      <c r="X62" s="211">
        <f t="shared" si="59"/>
        <v>3.8250384464185809</v>
      </c>
      <c r="Y62" s="211">
        <f t="shared" si="59"/>
        <v>4.7241155632679561</v>
      </c>
      <c r="Z62" s="211">
        <f t="shared" si="59"/>
        <v>4.9147112533205863</v>
      </c>
      <c r="AA62" s="244"/>
      <c r="AB62" s="245"/>
      <c r="AC62" s="47">
        <f t="shared" si="63"/>
        <v>121585.95000000001</v>
      </c>
      <c r="AD62" s="74">
        <f t="shared" si="61"/>
        <v>569059.30000000005</v>
      </c>
      <c r="AE62" s="75">
        <f t="shared" si="62"/>
        <v>1184728.24</v>
      </c>
      <c r="AF62" s="75">
        <f t="shared" si="62"/>
        <v>1450156.18</v>
      </c>
      <c r="AG62" s="75">
        <f t="shared" si="62"/>
        <v>1651613.88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2035025</v>
      </c>
    </row>
    <row r="63" spans="1:36" s="42" customFormat="1" x14ac:dyDescent="0.25">
      <c r="A63" s="176"/>
      <c r="B63" s="43" t="s">
        <v>34</v>
      </c>
      <c r="C63" s="44">
        <v>163690.21</v>
      </c>
      <c r="D63" s="45">
        <v>188858.19</v>
      </c>
      <c r="E63" s="45">
        <v>252993.99</v>
      </c>
      <c r="F63" s="45">
        <v>187878.88</v>
      </c>
      <c r="G63" s="45">
        <v>237618.79</v>
      </c>
      <c r="H63" s="45">
        <v>315485.67</v>
      </c>
      <c r="I63" s="45">
        <v>270756.78000000003</v>
      </c>
      <c r="J63" s="45">
        <v>274484.59000000003</v>
      </c>
      <c r="K63" s="45">
        <v>216615.31</v>
      </c>
      <c r="L63" s="45">
        <v>249688.89</v>
      </c>
      <c r="M63" s="45">
        <v>173240.14</v>
      </c>
      <c r="N63" s="46">
        <v>148714</v>
      </c>
      <c r="O63" s="44">
        <v>176188.09</v>
      </c>
      <c r="P63" s="45">
        <v>174739</v>
      </c>
      <c r="Q63" s="45">
        <v>287765</v>
      </c>
      <c r="R63" s="45">
        <v>402456</v>
      </c>
      <c r="S63" s="45">
        <v>454747</v>
      </c>
      <c r="T63" s="45">
        <v>525631</v>
      </c>
      <c r="U63" s="46"/>
      <c r="V63" s="211">
        <f t="shared" si="57"/>
        <v>7.6350809251206936E-2</v>
      </c>
      <c r="W63" s="211">
        <f t="shared" si="58"/>
        <v>-7.4760803330795461E-2</v>
      </c>
      <c r="X63" s="211">
        <f t="shared" si="59"/>
        <v>0.13743808696799481</v>
      </c>
      <c r="Y63" s="211">
        <f t="shared" si="59"/>
        <v>1.1421034658073328</v>
      </c>
      <c r="Z63" s="211">
        <f t="shared" si="59"/>
        <v>0.91376700470530969</v>
      </c>
      <c r="AA63" s="244"/>
      <c r="AB63" s="245"/>
      <c r="AC63" s="47">
        <f t="shared" si="63"/>
        <v>12497.880000000005</v>
      </c>
      <c r="AD63" s="74">
        <f t="shared" si="61"/>
        <v>-14119.190000000002</v>
      </c>
      <c r="AE63" s="75">
        <f t="shared" si="62"/>
        <v>34771.010000000009</v>
      </c>
      <c r="AF63" s="75">
        <f t="shared" si="62"/>
        <v>214577.12</v>
      </c>
      <c r="AG63" s="75">
        <f t="shared" si="62"/>
        <v>217128.21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525631</v>
      </c>
    </row>
    <row r="64" spans="1:36" s="154" customFormat="1" x14ac:dyDescent="0.25">
      <c r="A64" s="177"/>
      <c r="B64" s="43" t="s">
        <v>35</v>
      </c>
      <c r="C64" s="168">
        <f>SUM(C59:C63)</f>
        <v>20481762.68</v>
      </c>
      <c r="D64" s="169">
        <f t="shared" ref="D64:AJ64" si="64">SUM(D59:D63)</f>
        <v>21370110.920000002</v>
      </c>
      <c r="E64" s="169">
        <f t="shared" si="64"/>
        <v>21424936.84</v>
      </c>
      <c r="F64" s="169">
        <f t="shared" si="64"/>
        <v>21943480.439999998</v>
      </c>
      <c r="G64" s="169">
        <f t="shared" si="64"/>
        <v>21976728.100000001</v>
      </c>
      <c r="H64" s="169">
        <f t="shared" si="64"/>
        <v>21752055.940000001</v>
      </c>
      <c r="I64" s="169">
        <f t="shared" si="64"/>
        <v>21884024.620000001</v>
      </c>
      <c r="J64" s="169">
        <f t="shared" si="64"/>
        <v>22582466.550000001</v>
      </c>
      <c r="K64" s="169">
        <f t="shared" si="64"/>
        <v>25952652.229999997</v>
      </c>
      <c r="L64" s="169">
        <f t="shared" si="64"/>
        <v>27733824.529999997</v>
      </c>
      <c r="M64" s="169">
        <f t="shared" si="64"/>
        <v>29718739.580000002</v>
      </c>
      <c r="N64" s="170">
        <f t="shared" si="64"/>
        <v>30094696.719999999</v>
      </c>
      <c r="O64" s="168">
        <f t="shared" si="64"/>
        <v>32167668.949999999</v>
      </c>
      <c r="P64" s="169">
        <v>37033942</v>
      </c>
      <c r="Q64" s="169">
        <v>41550415</v>
      </c>
      <c r="R64" s="169">
        <v>43940975</v>
      </c>
      <c r="S64" s="169">
        <v>46965472</v>
      </c>
      <c r="T64" s="169">
        <v>48466379</v>
      </c>
      <c r="U64" s="170"/>
      <c r="V64" s="246">
        <f t="shared" si="57"/>
        <v>0.57055178563371578</v>
      </c>
      <c r="W64" s="247">
        <f t="shared" si="58"/>
        <v>0.73297846410990908</v>
      </c>
      <c r="X64" s="248">
        <f t="shared" si="59"/>
        <v>0.93934830754908305</v>
      </c>
      <c r="Y64" s="248">
        <f t="shared" si="59"/>
        <v>1.0024615110692079</v>
      </c>
      <c r="Z64" s="248">
        <f t="shared" si="59"/>
        <v>1.1370547875140702</v>
      </c>
      <c r="AA64" s="248"/>
      <c r="AB64" s="249"/>
      <c r="AC64" s="50">
        <f t="shared" si="47"/>
        <v>11685906.270000001</v>
      </c>
      <c r="AD64" s="171">
        <f t="shared" si="64"/>
        <v>15663831.08</v>
      </c>
      <c r="AE64" s="172">
        <f t="shared" si="64"/>
        <v>20125478.16</v>
      </c>
      <c r="AF64" s="172">
        <f t="shared" si="64"/>
        <v>21997494.560000002</v>
      </c>
      <c r="AG64" s="172">
        <f t="shared" ref="AG64" si="65">SUM(AG59:AG63)</f>
        <v>24988743.899999999</v>
      </c>
      <c r="AH64" s="172"/>
      <c r="AI64" s="173"/>
      <c r="AJ64" s="50">
        <f t="shared" si="64"/>
        <v>48466379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23948959.989999998</v>
      </c>
      <c r="D66" s="45">
        <v>24878527.969999999</v>
      </c>
      <c r="E66" s="45">
        <v>22919895.629999999</v>
      </c>
      <c r="F66" s="45">
        <v>21551987.190000001</v>
      </c>
      <c r="G66" s="45">
        <v>22260805.960000001</v>
      </c>
      <c r="H66" s="45">
        <v>24687390.399999999</v>
      </c>
      <c r="I66" s="45">
        <v>26974256.73</v>
      </c>
      <c r="J66" s="45">
        <v>27019706.449999999</v>
      </c>
      <c r="K66" s="45">
        <v>28393160.27</v>
      </c>
      <c r="L66" s="45">
        <v>28669787.050000001</v>
      </c>
      <c r="M66" s="45">
        <v>30785289.190000001</v>
      </c>
      <c r="N66" s="46">
        <v>34386706.990000002</v>
      </c>
      <c r="O66" s="44">
        <v>36831988.590000004</v>
      </c>
      <c r="P66" s="45">
        <v>40148256</v>
      </c>
      <c r="Q66" s="45">
        <v>41856476</v>
      </c>
      <c r="R66" s="231">
        <v>43065402</v>
      </c>
      <c r="S66" s="45">
        <v>43533141</v>
      </c>
      <c r="T66" s="45">
        <v>45357779</v>
      </c>
      <c r="U66" s="46"/>
      <c r="V66" s="211">
        <f t="shared" ref="V66:V71" si="66">IF(ISERROR((O66-C66)/C66)=TRUE,0,(O66-C66)/C66)</f>
        <v>0.5379368709697363</v>
      </c>
      <c r="W66" s="211">
        <f t="shared" ref="W66:W71" si="67">IF(ISERROR((P66-D66)/D66)=TRUE,0,(P66-D66)/D66)</f>
        <v>0.61377136333842353</v>
      </c>
      <c r="X66" s="211">
        <f t="shared" ref="X66:Z71" si="68">IF(ISERROR((Q66-E66)/E66)=TRUE,0,(Q66-E66)/E66)</f>
        <v>0.82620709429469608</v>
      </c>
      <c r="Y66" s="211">
        <f t="shared" si="68"/>
        <v>0.99821026341283736</v>
      </c>
      <c r="Z66" s="211">
        <f t="shared" si="68"/>
        <v>0.9555959060163336</v>
      </c>
      <c r="AA66" s="244"/>
      <c r="AB66" s="245"/>
      <c r="AC66" s="47">
        <f t="shared" ref="AC66" si="69">O66-C66</f>
        <v>12883028.600000005</v>
      </c>
      <c r="AD66" s="74">
        <f t="shared" ref="AD66:AD70" si="70">P66-D66</f>
        <v>15269728.030000001</v>
      </c>
      <c r="AE66" s="75">
        <f t="shared" ref="AE66:AG70" si="71">Q66-E66</f>
        <v>18936580.370000001</v>
      </c>
      <c r="AF66" s="75">
        <f t="shared" si="71"/>
        <v>21513414.809999999</v>
      </c>
      <c r="AG66" s="75">
        <f t="shared" si="71"/>
        <v>21272335.039999999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45357779</v>
      </c>
    </row>
    <row r="67" spans="1:36" s="42" customFormat="1" x14ac:dyDescent="0.25">
      <c r="A67" s="176"/>
      <c r="B67" s="43" t="s">
        <v>31</v>
      </c>
      <c r="C67" s="44">
        <v>10545979.68</v>
      </c>
      <c r="D67" s="45">
        <v>10845566.67</v>
      </c>
      <c r="E67" s="45">
        <v>10306016.369999999</v>
      </c>
      <c r="F67" s="45">
        <v>10054739.130000001</v>
      </c>
      <c r="G67" s="45">
        <v>10011437.6</v>
      </c>
      <c r="H67" s="45">
        <v>10232132.949999999</v>
      </c>
      <c r="I67" s="45">
        <v>10764769.77</v>
      </c>
      <c r="J67" s="45">
        <v>11021645.25</v>
      </c>
      <c r="K67" s="45">
        <v>11487833.09</v>
      </c>
      <c r="L67" s="45">
        <v>11790592.26</v>
      </c>
      <c r="M67" s="45">
        <v>12455623.68</v>
      </c>
      <c r="N67" s="46">
        <v>12748326.93</v>
      </c>
      <c r="O67" s="44">
        <v>13132409.26</v>
      </c>
      <c r="P67" s="45">
        <v>13429195</v>
      </c>
      <c r="Q67" s="45">
        <v>13487737</v>
      </c>
      <c r="R67" s="231">
        <v>13629061</v>
      </c>
      <c r="S67" s="45">
        <v>14097682</v>
      </c>
      <c r="T67" s="45">
        <v>14386884</v>
      </c>
      <c r="U67" s="46"/>
      <c r="V67" s="211">
        <f t="shared" si="66"/>
        <v>0.24525266105955557</v>
      </c>
      <c r="W67" s="211">
        <f t="shared" si="67"/>
        <v>0.23821976376269882</v>
      </c>
      <c r="X67" s="211">
        <f t="shared" si="68"/>
        <v>0.30872458530744612</v>
      </c>
      <c r="Y67" s="211">
        <f t="shared" si="68"/>
        <v>0.35548628599775506</v>
      </c>
      <c r="Z67" s="211">
        <f t="shared" si="68"/>
        <v>0.40815760565695386</v>
      </c>
      <c r="AA67" s="244"/>
      <c r="AB67" s="245"/>
      <c r="AC67" s="47">
        <f t="shared" si="63"/>
        <v>2586429.58</v>
      </c>
      <c r="AD67" s="74">
        <f t="shared" si="70"/>
        <v>2583628.33</v>
      </c>
      <c r="AE67" s="75">
        <f t="shared" si="71"/>
        <v>3181720.6300000008</v>
      </c>
      <c r="AF67" s="75">
        <f t="shared" si="71"/>
        <v>3574321.8699999992</v>
      </c>
      <c r="AG67" s="75">
        <f t="shared" si="71"/>
        <v>4086244.4000000004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14386884</v>
      </c>
    </row>
    <row r="68" spans="1:36" s="42" customFormat="1" x14ac:dyDescent="0.25">
      <c r="A68" s="176"/>
      <c r="B68" s="43" t="s">
        <v>32</v>
      </c>
      <c r="C68" s="44">
        <v>3068731.97</v>
      </c>
      <c r="D68" s="45">
        <v>3255663</v>
      </c>
      <c r="E68" s="45">
        <v>3048447.72</v>
      </c>
      <c r="F68" s="45">
        <v>2570467.79</v>
      </c>
      <c r="G68" s="45">
        <v>2922503.1</v>
      </c>
      <c r="H68" s="45">
        <v>2905936.49</v>
      </c>
      <c r="I68" s="45">
        <v>3287017.02</v>
      </c>
      <c r="J68" s="45">
        <v>3143218.11</v>
      </c>
      <c r="K68" s="45">
        <v>3295758.01</v>
      </c>
      <c r="L68" s="45">
        <v>3217826.91</v>
      </c>
      <c r="M68" s="45">
        <v>3390222.69</v>
      </c>
      <c r="N68" s="46">
        <v>3611153.08</v>
      </c>
      <c r="O68" s="44">
        <v>4435443.38</v>
      </c>
      <c r="P68" s="45">
        <v>5800236</v>
      </c>
      <c r="Q68" s="45">
        <v>5680928</v>
      </c>
      <c r="R68" s="231">
        <v>5470304</v>
      </c>
      <c r="S68" s="45">
        <v>5489806</v>
      </c>
      <c r="T68" s="45">
        <v>5705882</v>
      </c>
      <c r="U68" s="46"/>
      <c r="V68" s="211">
        <f t="shared" si="66"/>
        <v>0.4453668236134678</v>
      </c>
      <c r="W68" s="211">
        <f t="shared" si="67"/>
        <v>0.78158365899664672</v>
      </c>
      <c r="X68" s="211">
        <f t="shared" si="68"/>
        <v>0.86354778621560213</v>
      </c>
      <c r="Y68" s="211">
        <f t="shared" si="68"/>
        <v>1.128135595116716</v>
      </c>
      <c r="Z68" s="211">
        <f t="shared" si="68"/>
        <v>0.87846028289927214</v>
      </c>
      <c r="AA68" s="244"/>
      <c r="AB68" s="245"/>
      <c r="AC68" s="47">
        <f t="shared" si="63"/>
        <v>1366711.4099999997</v>
      </c>
      <c r="AD68" s="74">
        <f t="shared" si="70"/>
        <v>2544573</v>
      </c>
      <c r="AE68" s="75">
        <f t="shared" si="71"/>
        <v>2632480.2799999998</v>
      </c>
      <c r="AF68" s="75">
        <f t="shared" si="71"/>
        <v>2899836.21</v>
      </c>
      <c r="AG68" s="75">
        <f t="shared" si="71"/>
        <v>2567302.9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5705882</v>
      </c>
    </row>
    <row r="69" spans="1:36" s="42" customFormat="1" x14ac:dyDescent="0.25">
      <c r="A69" s="176"/>
      <c r="B69" s="43" t="s">
        <v>33</v>
      </c>
      <c r="C69" s="44">
        <v>2730862.27</v>
      </c>
      <c r="D69" s="45">
        <v>2995140.63</v>
      </c>
      <c r="E69" s="45">
        <v>2343513.7200000002</v>
      </c>
      <c r="F69" s="45">
        <v>1994824.81</v>
      </c>
      <c r="G69" s="45">
        <v>2638864.88</v>
      </c>
      <c r="H69" s="45">
        <v>2282766.77</v>
      </c>
      <c r="I69" s="45">
        <v>2738787.06</v>
      </c>
      <c r="J69" s="45">
        <v>2351074.4900000002</v>
      </c>
      <c r="K69" s="45">
        <v>2816810.39</v>
      </c>
      <c r="L69" s="45">
        <v>2651679.0099999998</v>
      </c>
      <c r="M69" s="45">
        <v>2536874.15</v>
      </c>
      <c r="N69" s="46">
        <v>2732070.1</v>
      </c>
      <c r="O69" s="44">
        <v>3551653.7</v>
      </c>
      <c r="P69" s="45">
        <v>5599624</v>
      </c>
      <c r="Q69" s="45">
        <v>4976113</v>
      </c>
      <c r="R69" s="231">
        <v>4735335</v>
      </c>
      <c r="S69" s="45">
        <v>4737768</v>
      </c>
      <c r="T69" s="45">
        <v>4728510</v>
      </c>
      <c r="U69" s="46"/>
      <c r="V69" s="211">
        <f t="shared" si="66"/>
        <v>0.30056126924335885</v>
      </c>
      <c r="W69" s="211">
        <f t="shared" si="67"/>
        <v>0.86956964354625321</v>
      </c>
      <c r="X69" s="211">
        <f t="shared" si="68"/>
        <v>1.1233556080909137</v>
      </c>
      <c r="Y69" s="211">
        <f t="shared" si="68"/>
        <v>1.3738099587802901</v>
      </c>
      <c r="Z69" s="211">
        <f t="shared" si="68"/>
        <v>0.79538105035525741</v>
      </c>
      <c r="AA69" s="244"/>
      <c r="AB69" s="245"/>
      <c r="AC69" s="47">
        <f t="shared" si="63"/>
        <v>820791.43000000017</v>
      </c>
      <c r="AD69" s="74">
        <f t="shared" si="70"/>
        <v>2604483.37</v>
      </c>
      <c r="AE69" s="75">
        <f t="shared" si="71"/>
        <v>2632599.2799999998</v>
      </c>
      <c r="AF69" s="75">
        <f t="shared" si="71"/>
        <v>2740510.19</v>
      </c>
      <c r="AG69" s="75">
        <f t="shared" si="71"/>
        <v>2098903.12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4728510</v>
      </c>
    </row>
    <row r="70" spans="1:36" s="42" customFormat="1" x14ac:dyDescent="0.25">
      <c r="A70" s="176"/>
      <c r="B70" s="43" t="s">
        <v>34</v>
      </c>
      <c r="C70" s="44">
        <v>2292944.7000000002</v>
      </c>
      <c r="D70" s="45">
        <v>2622382</v>
      </c>
      <c r="E70" s="45">
        <v>1924769.8</v>
      </c>
      <c r="F70" s="45">
        <v>1622150.93</v>
      </c>
      <c r="G70" s="45">
        <v>2202562.6800000002</v>
      </c>
      <c r="H70" s="45">
        <v>1463114.88</v>
      </c>
      <c r="I70" s="45">
        <v>2656610.21</v>
      </c>
      <c r="J70" s="45">
        <v>1344464.39</v>
      </c>
      <c r="K70" s="45">
        <v>1843595.82</v>
      </c>
      <c r="L70" s="45">
        <v>2628496.7400000002</v>
      </c>
      <c r="M70" s="45">
        <v>2768601.02</v>
      </c>
      <c r="N70" s="46">
        <v>1845385.03</v>
      </c>
      <c r="O70" s="44">
        <v>2996523.2</v>
      </c>
      <c r="P70" s="45">
        <v>2945429</v>
      </c>
      <c r="Q70" s="45">
        <v>2690881</v>
      </c>
      <c r="R70" s="231">
        <v>2764449</v>
      </c>
      <c r="S70" s="45">
        <v>3789569</v>
      </c>
      <c r="T70" s="45">
        <v>4070052</v>
      </c>
      <c r="U70" s="46"/>
      <c r="V70" s="211">
        <f t="shared" si="66"/>
        <v>0.30684494920440075</v>
      </c>
      <c r="W70" s="211">
        <f t="shared" si="67"/>
        <v>0.12318838369085816</v>
      </c>
      <c r="X70" s="211">
        <f t="shared" si="68"/>
        <v>0.39802744203488644</v>
      </c>
      <c r="Y70" s="211">
        <f t="shared" si="68"/>
        <v>0.70418729162273463</v>
      </c>
      <c r="Z70" s="211">
        <f t="shared" si="68"/>
        <v>0.72052719970720636</v>
      </c>
      <c r="AA70" s="244"/>
      <c r="AB70" s="245"/>
      <c r="AC70" s="47">
        <f t="shared" si="63"/>
        <v>703578.5</v>
      </c>
      <c r="AD70" s="74">
        <f t="shared" si="70"/>
        <v>323047</v>
      </c>
      <c r="AE70" s="75">
        <f t="shared" si="71"/>
        <v>766111.2</v>
      </c>
      <c r="AF70" s="75">
        <f t="shared" si="71"/>
        <v>1142298.07</v>
      </c>
      <c r="AG70" s="75">
        <f t="shared" si="71"/>
        <v>1587006.3199999998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4070052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72">SUM(C66:C70)</f>
        <v>42587478.610000007</v>
      </c>
      <c r="D71" s="149">
        <f t="shared" si="72"/>
        <v>44597280.270000003</v>
      </c>
      <c r="E71" s="149">
        <f t="shared" si="72"/>
        <v>40542643.239999995</v>
      </c>
      <c r="F71" s="149">
        <f t="shared" si="72"/>
        <v>37794169.850000001</v>
      </c>
      <c r="G71" s="149">
        <f t="shared" si="72"/>
        <v>40036174.220000006</v>
      </c>
      <c r="H71" s="149">
        <f t="shared" si="72"/>
        <v>41571341.490000002</v>
      </c>
      <c r="I71" s="149">
        <f t="shared" si="72"/>
        <v>46421440.790000007</v>
      </c>
      <c r="J71" s="149">
        <f t="shared" si="72"/>
        <v>44880108.690000005</v>
      </c>
      <c r="K71" s="149">
        <f t="shared" si="72"/>
        <v>47837157.579999998</v>
      </c>
      <c r="L71" s="149">
        <f t="shared" si="72"/>
        <v>48958381.969999999</v>
      </c>
      <c r="M71" s="149">
        <f t="shared" si="72"/>
        <v>51936610.730000004</v>
      </c>
      <c r="N71" s="150">
        <f t="shared" si="72"/>
        <v>55323642.130000003</v>
      </c>
      <c r="O71" s="148">
        <f t="shared" si="72"/>
        <v>60948018.13000001</v>
      </c>
      <c r="P71" s="149">
        <v>67922740</v>
      </c>
      <c r="Q71" s="149">
        <v>68692135</v>
      </c>
      <c r="R71" s="149">
        <v>69664551</v>
      </c>
      <c r="S71" s="149">
        <v>71647966</v>
      </c>
      <c r="T71" s="149">
        <v>74249107</v>
      </c>
      <c r="U71" s="150"/>
      <c r="V71" s="212">
        <f t="shared" si="66"/>
        <v>0.4311253006579438</v>
      </c>
      <c r="W71" s="216">
        <f t="shared" si="67"/>
        <v>0.52302426490547049</v>
      </c>
      <c r="X71" s="217">
        <f t="shared" si="68"/>
        <v>0.69431811816915001</v>
      </c>
      <c r="Y71" s="217">
        <f t="shared" si="68"/>
        <v>0.84326183843934854</v>
      </c>
      <c r="Z71" s="217">
        <f t="shared" si="68"/>
        <v>0.78958073282157848</v>
      </c>
      <c r="AA71" s="217"/>
      <c r="AB71" s="218"/>
      <c r="AC71" s="40">
        <f t="shared" ref="AC71:AJ71" si="73">SUM(AC66:AC70)</f>
        <v>18360539.520000003</v>
      </c>
      <c r="AD71" s="151">
        <f t="shared" si="73"/>
        <v>23325459.73</v>
      </c>
      <c r="AE71" s="152">
        <f t="shared" si="73"/>
        <v>28149491.760000002</v>
      </c>
      <c r="AF71" s="152">
        <f t="shared" si="73"/>
        <v>31870381.150000002</v>
      </c>
      <c r="AG71" s="152">
        <f t="shared" ref="AG71" si="74">SUM(AG66:AG70)</f>
        <v>31611791.779999997</v>
      </c>
      <c r="AH71" s="152"/>
      <c r="AI71" s="153"/>
      <c r="AJ71" s="40">
        <f t="shared" si="73"/>
        <v>74249107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219736184</v>
      </c>
      <c r="D73" s="95">
        <v>183753979</v>
      </c>
      <c r="E73" s="95">
        <v>185764185</v>
      </c>
      <c r="F73" s="95">
        <v>191785656</v>
      </c>
      <c r="G73" s="95">
        <v>270542849</v>
      </c>
      <c r="H73" s="95">
        <v>344045731</v>
      </c>
      <c r="I73" s="95">
        <v>261815047</v>
      </c>
      <c r="J73" s="95">
        <v>185762701</v>
      </c>
      <c r="K73" s="95">
        <v>176457939</v>
      </c>
      <c r="L73" s="95">
        <v>218680024</v>
      </c>
      <c r="M73" s="95">
        <v>262620380</v>
      </c>
      <c r="N73" s="96">
        <v>206990343</v>
      </c>
      <c r="O73" s="94">
        <v>202833419</v>
      </c>
      <c r="P73" s="272">
        <v>205593448</v>
      </c>
      <c r="Q73" s="272">
        <v>201016204</v>
      </c>
      <c r="R73" s="272">
        <v>210448899</v>
      </c>
      <c r="S73" s="272">
        <v>316255729</v>
      </c>
      <c r="T73" s="228" t="s">
        <v>146</v>
      </c>
      <c r="U73" s="96"/>
      <c r="V73" s="242">
        <f>IF(ISERROR((O73-C73)/C73)=TRUE,0,(O73-C73)/C73)</f>
        <v>-7.6922993256313216E-2</v>
      </c>
      <c r="W73" s="243">
        <f t="shared" ref="W73:Z78" si="75">IF(ISERROR((P73-D73)/D73)=TRUE,0,(P73-D73)/D73)</f>
        <v>0.11885167939683092</v>
      </c>
      <c r="X73" s="243">
        <f t="shared" si="75"/>
        <v>8.2104195703816649E-2</v>
      </c>
      <c r="Y73" s="243">
        <f t="shared" si="75"/>
        <v>9.7313028457143846E-2</v>
      </c>
      <c r="Z73" s="243">
        <f t="shared" si="75"/>
        <v>0.16896724555451104</v>
      </c>
      <c r="AA73" s="244"/>
      <c r="AB73" s="245"/>
      <c r="AC73" s="97">
        <f t="shared" ref="AC73:AG77" si="76">O73-C73</f>
        <v>-16902765</v>
      </c>
      <c r="AD73" s="119">
        <f t="shared" si="76"/>
        <v>21839469</v>
      </c>
      <c r="AE73" s="119">
        <f t="shared" si="76"/>
        <v>15252019</v>
      </c>
      <c r="AF73" s="119">
        <f t="shared" si="76"/>
        <v>18663243</v>
      </c>
      <c r="AG73" s="119">
        <f t="shared" si="76"/>
        <v>45712880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18355960</v>
      </c>
      <c r="D74" s="95">
        <v>15649880</v>
      </c>
      <c r="E74" s="95">
        <v>15401111</v>
      </c>
      <c r="F74" s="95">
        <v>15247635</v>
      </c>
      <c r="G74" s="95">
        <v>20211493</v>
      </c>
      <c r="H74" s="95">
        <v>25407523</v>
      </c>
      <c r="I74" s="95">
        <v>18833878</v>
      </c>
      <c r="J74" s="95">
        <v>13864421</v>
      </c>
      <c r="K74" s="95">
        <v>13701980</v>
      </c>
      <c r="L74" s="95">
        <v>17303240</v>
      </c>
      <c r="M74" s="95">
        <v>19548134</v>
      </c>
      <c r="N74" s="96">
        <v>16158060</v>
      </c>
      <c r="O74" s="94">
        <v>16532919</v>
      </c>
      <c r="P74" s="272">
        <v>16772046</v>
      </c>
      <c r="Q74" s="272">
        <v>16426723</v>
      </c>
      <c r="R74" s="272">
        <v>16372521</v>
      </c>
      <c r="S74" s="272">
        <v>23097518</v>
      </c>
      <c r="T74" s="228" t="s">
        <v>146</v>
      </c>
      <c r="U74" s="96"/>
      <c r="V74" s="242">
        <f t="shared" ref="V74:V78" si="77">IF(ISERROR((O74-C74)/C74)=TRUE,0,(O74-C74)/C74)</f>
        <v>-9.9316025966498078E-2</v>
      </c>
      <c r="W74" s="243">
        <f t="shared" si="75"/>
        <v>7.1704447574038904E-2</v>
      </c>
      <c r="X74" s="243">
        <f t="shared" si="75"/>
        <v>6.6593377581656288E-2</v>
      </c>
      <c r="Y74" s="243">
        <f t="shared" si="75"/>
        <v>7.3774457481438918E-2</v>
      </c>
      <c r="Z74" s="243">
        <f t="shared" si="75"/>
        <v>0.14279128216802192</v>
      </c>
      <c r="AA74" s="244"/>
      <c r="AB74" s="245"/>
      <c r="AC74" s="97">
        <f t="shared" si="63"/>
        <v>-1823041</v>
      </c>
      <c r="AD74" s="119">
        <f t="shared" si="76"/>
        <v>1122166</v>
      </c>
      <c r="AE74" s="119">
        <f t="shared" si="76"/>
        <v>1025612</v>
      </c>
      <c r="AF74" s="119">
        <f t="shared" si="76"/>
        <v>1124886</v>
      </c>
      <c r="AG74" s="119">
        <f t="shared" si="76"/>
        <v>2886025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56132333</v>
      </c>
      <c r="D75" s="95">
        <v>52774351</v>
      </c>
      <c r="E75" s="95">
        <v>50210604</v>
      </c>
      <c r="F75" s="95">
        <v>52858660</v>
      </c>
      <c r="G75" s="95">
        <v>58577152</v>
      </c>
      <c r="H75" s="95">
        <v>68071301</v>
      </c>
      <c r="I75" s="95">
        <v>59479002</v>
      </c>
      <c r="J75" s="95">
        <v>50199478</v>
      </c>
      <c r="K75" s="95">
        <v>45663614</v>
      </c>
      <c r="L75" s="95">
        <v>52483273</v>
      </c>
      <c r="M75" s="95">
        <v>61534981</v>
      </c>
      <c r="N75" s="96">
        <v>53902635</v>
      </c>
      <c r="O75" s="94">
        <v>55649222</v>
      </c>
      <c r="P75" s="272">
        <v>50309117</v>
      </c>
      <c r="Q75" s="272">
        <v>47525067</v>
      </c>
      <c r="R75" s="272">
        <v>48592143</v>
      </c>
      <c r="S75" s="272">
        <v>59189208</v>
      </c>
      <c r="T75" s="228" t="s">
        <v>146</v>
      </c>
      <c r="U75" s="96"/>
      <c r="V75" s="242">
        <f t="shared" si="77"/>
        <v>-8.6066438749303371E-3</v>
      </c>
      <c r="W75" s="243">
        <f t="shared" si="75"/>
        <v>-4.6712729825895916E-2</v>
      </c>
      <c r="X75" s="243">
        <f t="shared" si="75"/>
        <v>-5.3485454984767762E-2</v>
      </c>
      <c r="Y75" s="243">
        <f t="shared" si="75"/>
        <v>-8.0715572434110136E-2</v>
      </c>
      <c r="Z75" s="243">
        <f t="shared" si="75"/>
        <v>1.0448715567462208E-2</v>
      </c>
      <c r="AA75" s="244"/>
      <c r="AB75" s="245"/>
      <c r="AC75" s="97">
        <f t="shared" si="63"/>
        <v>-483111</v>
      </c>
      <c r="AD75" s="119">
        <f t="shared" si="76"/>
        <v>-2465234</v>
      </c>
      <c r="AE75" s="119">
        <f t="shared" si="76"/>
        <v>-2685537</v>
      </c>
      <c r="AF75" s="119">
        <f t="shared" si="76"/>
        <v>-4266517</v>
      </c>
      <c r="AG75" s="119">
        <f t="shared" si="76"/>
        <v>612056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101174693</v>
      </c>
      <c r="D76" s="95">
        <v>94668173</v>
      </c>
      <c r="E76" s="95">
        <v>98788856</v>
      </c>
      <c r="F76" s="95">
        <v>99241600</v>
      </c>
      <c r="G76" s="95">
        <v>115086239</v>
      </c>
      <c r="H76" s="95">
        <v>132150035</v>
      </c>
      <c r="I76" s="95">
        <v>115103865</v>
      </c>
      <c r="J76" s="95">
        <v>99469750</v>
      </c>
      <c r="K76" s="95">
        <v>90847607</v>
      </c>
      <c r="L76" s="95">
        <v>100320108</v>
      </c>
      <c r="M76" s="95">
        <v>114468573</v>
      </c>
      <c r="N76" s="96">
        <v>98574412</v>
      </c>
      <c r="O76" s="94">
        <v>97883566</v>
      </c>
      <c r="P76" s="272">
        <v>90268378</v>
      </c>
      <c r="Q76" s="272">
        <v>80854270</v>
      </c>
      <c r="R76" s="272">
        <v>87178918</v>
      </c>
      <c r="S76" s="272">
        <v>107114514</v>
      </c>
      <c r="T76" s="228" t="s">
        <v>146</v>
      </c>
      <c r="U76" s="96"/>
      <c r="V76" s="242">
        <f t="shared" si="77"/>
        <v>-3.2529152324682613E-2</v>
      </c>
      <c r="W76" s="243">
        <f t="shared" si="75"/>
        <v>-4.6475968222181703E-2</v>
      </c>
      <c r="X76" s="243">
        <f t="shared" si="75"/>
        <v>-0.18154462685548256</v>
      </c>
      <c r="Y76" s="243">
        <f t="shared" si="75"/>
        <v>-0.12154864492309676</v>
      </c>
      <c r="Z76" s="243">
        <f t="shared" si="75"/>
        <v>-6.926740389874067E-2</v>
      </c>
      <c r="AA76" s="244"/>
      <c r="AB76" s="245"/>
      <c r="AC76" s="97">
        <f t="shared" si="63"/>
        <v>-3291127</v>
      </c>
      <c r="AD76" s="119">
        <f t="shared" si="76"/>
        <v>-4399795</v>
      </c>
      <c r="AE76" s="119">
        <f t="shared" si="76"/>
        <v>-17934586</v>
      </c>
      <c r="AF76" s="119">
        <f t="shared" si="76"/>
        <v>-12062682</v>
      </c>
      <c r="AG76" s="119">
        <f t="shared" si="76"/>
        <v>-7971725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192559340</v>
      </c>
      <c r="D77" s="95">
        <v>201664053</v>
      </c>
      <c r="E77" s="95">
        <v>179583426</v>
      </c>
      <c r="F77" s="95">
        <v>185513622</v>
      </c>
      <c r="G77" s="95">
        <v>213577059</v>
      </c>
      <c r="H77" s="95">
        <v>232777993</v>
      </c>
      <c r="I77" s="95">
        <v>206704558</v>
      </c>
      <c r="J77" s="95">
        <v>183051609</v>
      </c>
      <c r="K77" s="95">
        <v>187136490</v>
      </c>
      <c r="L77" s="95">
        <v>189712167</v>
      </c>
      <c r="M77" s="95">
        <v>87811988</v>
      </c>
      <c r="N77" s="96">
        <v>207125038</v>
      </c>
      <c r="O77" s="94">
        <v>200865529</v>
      </c>
      <c r="P77" s="272">
        <v>194538447</v>
      </c>
      <c r="Q77" s="272">
        <v>183548784</v>
      </c>
      <c r="R77" s="272">
        <v>184674869</v>
      </c>
      <c r="S77" s="272">
        <v>196177855</v>
      </c>
      <c r="T77" s="228" t="s">
        <v>146</v>
      </c>
      <c r="U77" s="96"/>
      <c r="V77" s="242">
        <f t="shared" si="77"/>
        <v>4.3135736755225688E-2</v>
      </c>
      <c r="W77" s="243">
        <f t="shared" si="75"/>
        <v>-3.5334041411931756E-2</v>
      </c>
      <c r="X77" s="243">
        <f t="shared" si="75"/>
        <v>2.2080868420452118E-2</v>
      </c>
      <c r="Y77" s="243">
        <f t="shared" si="75"/>
        <v>-4.5212475017063708E-3</v>
      </c>
      <c r="Z77" s="243">
        <f t="shared" si="75"/>
        <v>-8.1465697118715361E-2</v>
      </c>
      <c r="AA77" s="244"/>
      <c r="AB77" s="245"/>
      <c r="AC77" s="97">
        <f t="shared" si="63"/>
        <v>8306189</v>
      </c>
      <c r="AD77" s="119">
        <f t="shared" si="76"/>
        <v>-7125606</v>
      </c>
      <c r="AE77" s="119">
        <f t="shared" si="76"/>
        <v>3965358</v>
      </c>
      <c r="AF77" s="119">
        <f t="shared" si="76"/>
        <v>-838753</v>
      </c>
      <c r="AG77" s="119">
        <f t="shared" si="76"/>
        <v>-17399204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587958510</v>
      </c>
      <c r="D78" s="163">
        <f t="shared" ref="D78:S78" si="78">SUM(D73:D77)</f>
        <v>548510436</v>
      </c>
      <c r="E78" s="163">
        <f t="shared" si="78"/>
        <v>529748182</v>
      </c>
      <c r="F78" s="163">
        <f t="shared" si="78"/>
        <v>544647173</v>
      </c>
      <c r="G78" s="163">
        <f t="shared" si="78"/>
        <v>677994792</v>
      </c>
      <c r="H78" s="163">
        <f t="shared" si="78"/>
        <v>802452583</v>
      </c>
      <c r="I78" s="163">
        <f t="shared" si="78"/>
        <v>661936350</v>
      </c>
      <c r="J78" s="163">
        <f t="shared" si="78"/>
        <v>532347959</v>
      </c>
      <c r="K78" s="163">
        <f t="shared" si="78"/>
        <v>513807630</v>
      </c>
      <c r="L78" s="163">
        <f t="shared" si="78"/>
        <v>578498812</v>
      </c>
      <c r="M78" s="163">
        <f t="shared" si="78"/>
        <v>545984056</v>
      </c>
      <c r="N78" s="164">
        <f t="shared" si="78"/>
        <v>582750488</v>
      </c>
      <c r="O78" s="162">
        <f t="shared" si="78"/>
        <v>573764655</v>
      </c>
      <c r="P78" s="271">
        <f t="shared" si="78"/>
        <v>557481436</v>
      </c>
      <c r="Q78" s="271">
        <f t="shared" si="78"/>
        <v>529371048</v>
      </c>
      <c r="R78" s="271">
        <f t="shared" si="78"/>
        <v>547267350</v>
      </c>
      <c r="S78" s="271">
        <f t="shared" si="78"/>
        <v>701834824</v>
      </c>
      <c r="T78" s="229" t="s">
        <v>146</v>
      </c>
      <c r="U78" s="164"/>
      <c r="V78" s="246">
        <f t="shared" si="77"/>
        <v>-2.4140912596026545E-2</v>
      </c>
      <c r="W78" s="247">
        <f t="shared" si="75"/>
        <v>1.6355203859785814E-2</v>
      </c>
      <c r="X78" s="247">
        <f t="shared" si="75"/>
        <v>-7.1191183436661613E-4</v>
      </c>
      <c r="Y78" s="247">
        <f t="shared" si="75"/>
        <v>4.8107786653287191E-3</v>
      </c>
      <c r="Z78" s="247">
        <f t="shared" si="75"/>
        <v>3.5162559183787946E-2</v>
      </c>
      <c r="AA78" s="248"/>
      <c r="AB78" s="249"/>
      <c r="AC78" s="100">
        <f t="shared" ref="AC78:AD85" si="79">SUM(AC73:AC77)</f>
        <v>-14193855</v>
      </c>
      <c r="AD78" s="159">
        <f t="shared" si="79"/>
        <v>8971000</v>
      </c>
      <c r="AE78" s="159">
        <f t="shared" ref="AE78" si="80">SUM(AE73:AE77)</f>
        <v>-377134</v>
      </c>
      <c r="AF78" s="159">
        <f t="shared" ref="AF78:AG78" si="81">SUM(AF73:AF77)</f>
        <v>2620177</v>
      </c>
      <c r="AG78" s="159">
        <f t="shared" si="81"/>
        <v>23840032</v>
      </c>
      <c r="AH78" s="166"/>
      <c r="AI78" s="167"/>
      <c r="AJ78" s="229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44374447.270000003</v>
      </c>
      <c r="D80" s="117">
        <f t="shared" ref="D80:O80" si="82">D94-D87</f>
        <v>38072945.619999997</v>
      </c>
      <c r="E80" s="117">
        <f t="shared" si="82"/>
        <v>38244451.659999996</v>
      </c>
      <c r="F80" s="117">
        <f t="shared" si="82"/>
        <v>37884922.210000001</v>
      </c>
      <c r="G80" s="117">
        <f t="shared" si="82"/>
        <v>56242792.869999997</v>
      </c>
      <c r="H80" s="117">
        <f t="shared" si="82"/>
        <v>64381175</v>
      </c>
      <c r="I80" s="117">
        <f t="shared" si="82"/>
        <v>51366367.039999999</v>
      </c>
      <c r="J80" s="117">
        <f t="shared" si="82"/>
        <v>45547435.009999998</v>
      </c>
      <c r="K80" s="117">
        <f t="shared" si="82"/>
        <v>37510374.170000002</v>
      </c>
      <c r="L80" s="117">
        <f t="shared" si="82"/>
        <v>50633626.469999999</v>
      </c>
      <c r="M80" s="117">
        <f t="shared" si="82"/>
        <v>60967495.890000001</v>
      </c>
      <c r="N80" s="118">
        <f t="shared" si="82"/>
        <v>45116266.100000001</v>
      </c>
      <c r="O80" s="116">
        <f t="shared" si="82"/>
        <v>47948182.57</v>
      </c>
      <c r="P80" s="186">
        <f t="shared" ref="P80:S80" si="83">P94-P87</f>
        <v>46054789.100000001</v>
      </c>
      <c r="Q80" s="230">
        <f t="shared" si="83"/>
        <v>45133090.229999997</v>
      </c>
      <c r="R80" s="274">
        <f t="shared" si="83"/>
        <v>44170173.530000001</v>
      </c>
      <c r="S80" s="117">
        <f t="shared" si="83"/>
        <v>73102241.129999995</v>
      </c>
      <c r="T80" s="117">
        <v>36586284</v>
      </c>
      <c r="U80" s="118"/>
      <c r="V80" s="242">
        <f>IF(ISERROR((O80-C80)/C80)=TRUE,0,(O80-C80)/C80)</f>
        <v>8.0535883145885931E-2</v>
      </c>
      <c r="W80" s="243">
        <f t="shared" ref="W80:W85" si="84">IF(ISERROR((P80-D80)/D80)=TRUE,0,(P80-D80)/D80)</f>
        <v>0.20964607150876929</v>
      </c>
      <c r="X80" s="244">
        <f t="shared" ref="X80:Z85" si="85">IF(ISERROR((Q80-E80)/E80)=TRUE,0,(Q80-E80)/E80)</f>
        <v>0.18012125343673971</v>
      </c>
      <c r="Y80" s="244">
        <f t="shared" si="85"/>
        <v>0.16590376733942355</v>
      </c>
      <c r="Z80" s="244">
        <f t="shared" si="85"/>
        <v>0.29976193214602714</v>
      </c>
      <c r="AA80" s="209"/>
      <c r="AB80" s="210"/>
      <c r="AC80" s="39">
        <f t="shared" ref="AC80" si="86">O80-C80</f>
        <v>3573735.299999997</v>
      </c>
      <c r="AD80" s="119">
        <f t="shared" ref="AD80:AD84" si="87">P80-D80</f>
        <v>7981843.4800000042</v>
      </c>
      <c r="AE80" s="120">
        <f t="shared" ref="AE80:AG84" si="88">Q80-E80</f>
        <v>6888638.5700000003</v>
      </c>
      <c r="AF80" s="120">
        <f t="shared" si="88"/>
        <v>6285251.3200000003</v>
      </c>
      <c r="AG80" s="120">
        <f t="shared" si="88"/>
        <v>16859448.259999998</v>
      </c>
      <c r="AH80" s="120"/>
      <c r="AI80" s="121"/>
      <c r="AJ80" s="186">
        <f>AJ94</f>
        <v>36586284</v>
      </c>
    </row>
    <row r="81" spans="1:36" s="42" customFormat="1" x14ac:dyDescent="0.25">
      <c r="A81" s="176"/>
      <c r="B81" s="43" t="s">
        <v>31</v>
      </c>
      <c r="C81" s="116">
        <f t="shared" ref="C81:S81" si="89">C95-C88</f>
        <v>3187133.96</v>
      </c>
      <c r="D81" s="117">
        <f t="shared" si="89"/>
        <v>2762205.04</v>
      </c>
      <c r="E81" s="117">
        <f t="shared" si="89"/>
        <v>2625358.66</v>
      </c>
      <c r="F81" s="117">
        <f t="shared" si="89"/>
        <v>2541588</v>
      </c>
      <c r="G81" s="117">
        <f t="shared" si="89"/>
        <v>3401152.47</v>
      </c>
      <c r="H81" s="117">
        <f t="shared" si="89"/>
        <v>3867695.86</v>
      </c>
      <c r="I81" s="117">
        <f t="shared" si="89"/>
        <v>3181668.23</v>
      </c>
      <c r="J81" s="117">
        <f t="shared" si="89"/>
        <v>3012556.78</v>
      </c>
      <c r="K81" s="117">
        <f t="shared" si="89"/>
        <v>2819368.86</v>
      </c>
      <c r="L81" s="117">
        <f t="shared" si="89"/>
        <v>3579086.74</v>
      </c>
      <c r="M81" s="117">
        <f t="shared" si="89"/>
        <v>3927040.33</v>
      </c>
      <c r="N81" s="118">
        <f t="shared" si="89"/>
        <v>3060084.6</v>
      </c>
      <c r="O81" s="116">
        <f t="shared" si="89"/>
        <v>2983590.79</v>
      </c>
      <c r="P81" s="186">
        <f t="shared" si="89"/>
        <v>2834116.53</v>
      </c>
      <c r="Q81" s="230">
        <f t="shared" si="89"/>
        <v>2685953.45</v>
      </c>
      <c r="R81" s="274">
        <f t="shared" si="89"/>
        <v>2702589.92</v>
      </c>
      <c r="S81" s="117">
        <f t="shared" si="89"/>
        <v>3896457.52</v>
      </c>
      <c r="T81" s="117">
        <v>2148068</v>
      </c>
      <c r="U81" s="118"/>
      <c r="V81" s="242">
        <f t="shared" ref="V81:V85" si="90">IF(ISERROR((O81-C81)/C81)=TRUE,0,(O81-C81)/C81)</f>
        <v>-6.3864014677312134E-2</v>
      </c>
      <c r="W81" s="243">
        <f t="shared" si="84"/>
        <v>2.6034088331110913E-2</v>
      </c>
      <c r="X81" s="244">
        <f t="shared" si="85"/>
        <v>2.3080575969761034E-2</v>
      </c>
      <c r="Y81" s="244">
        <f t="shared" si="85"/>
        <v>6.3346978345821564E-2</v>
      </c>
      <c r="Z81" s="244">
        <f t="shared" si="85"/>
        <v>0.14562859335735684</v>
      </c>
      <c r="AA81" s="209"/>
      <c r="AB81" s="210"/>
      <c r="AC81" s="39">
        <f t="shared" si="63"/>
        <v>-203543.16999999993</v>
      </c>
      <c r="AD81" s="119">
        <f t="shared" si="87"/>
        <v>71911.489999999758</v>
      </c>
      <c r="AE81" s="120">
        <f t="shared" si="88"/>
        <v>60594.790000000037</v>
      </c>
      <c r="AF81" s="120">
        <f t="shared" si="88"/>
        <v>161001.91999999993</v>
      </c>
      <c r="AG81" s="120">
        <f t="shared" si="88"/>
        <v>495305.04999999981</v>
      </c>
      <c r="AH81" s="120"/>
      <c r="AI81" s="121"/>
      <c r="AJ81" s="186">
        <f t="shared" ref="AJ81:AJ85" si="91">AJ95</f>
        <v>2148068</v>
      </c>
    </row>
    <row r="82" spans="1:36" s="42" customFormat="1" x14ac:dyDescent="0.25">
      <c r="A82" s="176"/>
      <c r="B82" s="43" t="s">
        <v>32</v>
      </c>
      <c r="C82" s="116">
        <f t="shared" ref="C82:S82" si="92">C96-C89</f>
        <v>10605548.630000001</v>
      </c>
      <c r="D82" s="117">
        <f t="shared" si="92"/>
        <v>9376827.6500000004</v>
      </c>
      <c r="E82" s="117">
        <f t="shared" si="92"/>
        <v>8898496.5800000001</v>
      </c>
      <c r="F82" s="117">
        <f t="shared" si="92"/>
        <v>8692860.4700000007</v>
      </c>
      <c r="G82" s="117">
        <f t="shared" si="92"/>
        <v>10834756.16</v>
      </c>
      <c r="H82" s="117">
        <f t="shared" si="92"/>
        <v>11716207.470000001</v>
      </c>
      <c r="I82" s="117">
        <f t="shared" si="92"/>
        <v>10466145.82</v>
      </c>
      <c r="J82" s="117">
        <f t="shared" si="92"/>
        <v>9951257.9900000002</v>
      </c>
      <c r="K82" s="117">
        <f t="shared" si="92"/>
        <v>8285225.3700000001</v>
      </c>
      <c r="L82" s="117">
        <f t="shared" si="92"/>
        <v>10537433.369999999</v>
      </c>
      <c r="M82" s="117">
        <f t="shared" si="92"/>
        <v>12399888.699999999</v>
      </c>
      <c r="N82" s="118">
        <f t="shared" si="92"/>
        <v>10285812.73</v>
      </c>
      <c r="O82" s="116">
        <f t="shared" si="92"/>
        <v>10603918.41</v>
      </c>
      <c r="P82" s="186">
        <f t="shared" si="92"/>
        <v>9293257.5700000003</v>
      </c>
      <c r="Q82" s="230">
        <f t="shared" si="92"/>
        <v>8208391.1699999999</v>
      </c>
      <c r="R82" s="274">
        <f t="shared" si="92"/>
        <v>8286830.6299999999</v>
      </c>
      <c r="S82" s="117">
        <f t="shared" si="92"/>
        <v>11456691.17</v>
      </c>
      <c r="T82" s="117">
        <v>6252080</v>
      </c>
      <c r="U82" s="118"/>
      <c r="V82" s="242">
        <f t="shared" si="90"/>
        <v>-1.5371387722359353E-4</v>
      </c>
      <c r="W82" s="243">
        <f t="shared" si="84"/>
        <v>-8.9124043993706204E-3</v>
      </c>
      <c r="X82" s="244">
        <f t="shared" si="85"/>
        <v>-7.755303424525227E-2</v>
      </c>
      <c r="Y82" s="244">
        <f t="shared" si="85"/>
        <v>-4.6708427151367901E-2</v>
      </c>
      <c r="Z82" s="244">
        <f t="shared" si="85"/>
        <v>5.7401846503576485E-2</v>
      </c>
      <c r="AA82" s="209"/>
      <c r="AB82" s="210"/>
      <c r="AC82" s="39">
        <f t="shared" si="63"/>
        <v>-1630.2200000006706</v>
      </c>
      <c r="AD82" s="119">
        <f t="shared" si="87"/>
        <v>-83570.080000000075</v>
      </c>
      <c r="AE82" s="120">
        <f t="shared" si="88"/>
        <v>-690105.41000000015</v>
      </c>
      <c r="AF82" s="120">
        <f t="shared" si="88"/>
        <v>-406029.84000000078</v>
      </c>
      <c r="AG82" s="120">
        <f t="shared" si="88"/>
        <v>621935.00999999978</v>
      </c>
      <c r="AH82" s="120"/>
      <c r="AI82" s="121"/>
      <c r="AJ82" s="186">
        <f t="shared" si="91"/>
        <v>6252080</v>
      </c>
    </row>
    <row r="83" spans="1:36" s="42" customFormat="1" x14ac:dyDescent="0.25">
      <c r="A83" s="176"/>
      <c r="B83" s="43" t="s">
        <v>33</v>
      </c>
      <c r="C83" s="116">
        <f t="shared" ref="C83:S83" si="93">C97-C90</f>
        <v>18614726.379999999</v>
      </c>
      <c r="D83" s="117">
        <f t="shared" si="93"/>
        <v>16886604.93</v>
      </c>
      <c r="E83" s="117">
        <f t="shared" si="93"/>
        <v>16085408.449999999</v>
      </c>
      <c r="F83" s="117">
        <f t="shared" si="93"/>
        <v>15733169.99</v>
      </c>
      <c r="G83" s="117">
        <f t="shared" si="93"/>
        <v>21967358.530000001</v>
      </c>
      <c r="H83" s="117">
        <f t="shared" si="93"/>
        <v>18540175.41</v>
      </c>
      <c r="I83" s="117">
        <f t="shared" si="93"/>
        <v>18302020.050000001</v>
      </c>
      <c r="J83" s="117">
        <f t="shared" si="93"/>
        <v>17012211.010000002</v>
      </c>
      <c r="K83" s="117">
        <f t="shared" si="93"/>
        <v>13289222.32</v>
      </c>
      <c r="L83" s="117">
        <f t="shared" si="93"/>
        <v>16360559.970000001</v>
      </c>
      <c r="M83" s="117">
        <f t="shared" si="93"/>
        <v>19931449.969999999</v>
      </c>
      <c r="N83" s="118">
        <f t="shared" si="93"/>
        <v>16850376.280000001</v>
      </c>
      <c r="O83" s="116">
        <f t="shared" si="93"/>
        <v>16804216.559999999</v>
      </c>
      <c r="P83" s="186">
        <f t="shared" si="93"/>
        <v>15505898.09</v>
      </c>
      <c r="Q83" s="230">
        <f t="shared" si="93"/>
        <v>14747466.119999999</v>
      </c>
      <c r="R83" s="274">
        <f t="shared" si="93"/>
        <v>15332969.779999999</v>
      </c>
      <c r="S83" s="117">
        <f t="shared" si="93"/>
        <v>18194701.399999999</v>
      </c>
      <c r="T83" s="117">
        <v>10679069</v>
      </c>
      <c r="U83" s="118"/>
      <c r="V83" s="242">
        <f t="shared" si="90"/>
        <v>-9.7262231151850023E-2</v>
      </c>
      <c r="W83" s="243">
        <f t="shared" si="84"/>
        <v>-8.17634359140538E-2</v>
      </c>
      <c r="X83" s="244">
        <f t="shared" si="85"/>
        <v>-8.3177392365190464E-2</v>
      </c>
      <c r="Y83" s="244">
        <f t="shared" si="85"/>
        <v>-2.543671810921563E-2</v>
      </c>
      <c r="Z83" s="244">
        <f t="shared" si="85"/>
        <v>-0.17173922503462699</v>
      </c>
      <c r="AA83" s="209"/>
      <c r="AB83" s="210"/>
      <c r="AC83" s="39">
        <f t="shared" si="63"/>
        <v>-1810509.8200000003</v>
      </c>
      <c r="AD83" s="119">
        <f t="shared" si="87"/>
        <v>-1380706.8399999999</v>
      </c>
      <c r="AE83" s="120">
        <f t="shared" si="88"/>
        <v>-1337942.33</v>
      </c>
      <c r="AF83" s="120">
        <f t="shared" si="88"/>
        <v>-400200.21000000089</v>
      </c>
      <c r="AG83" s="120">
        <f t="shared" si="88"/>
        <v>-3772657.1300000027</v>
      </c>
      <c r="AH83" s="120"/>
      <c r="AI83" s="121"/>
      <c r="AJ83" s="186">
        <f t="shared" si="91"/>
        <v>10679069</v>
      </c>
    </row>
    <row r="84" spans="1:36" s="42" customFormat="1" x14ac:dyDescent="0.25">
      <c r="A84" s="176"/>
      <c r="B84" s="43" t="s">
        <v>34</v>
      </c>
      <c r="C84" s="116">
        <f t="shared" ref="C84:S84" si="94">C98-C91</f>
        <v>22899445.559999999</v>
      </c>
      <c r="D84" s="117">
        <f t="shared" si="94"/>
        <v>22100771.300000001</v>
      </c>
      <c r="E84" s="117">
        <f t="shared" si="94"/>
        <v>20209300.030000001</v>
      </c>
      <c r="F84" s="117">
        <f t="shared" si="94"/>
        <v>19094126.75</v>
      </c>
      <c r="G84" s="117">
        <f t="shared" si="94"/>
        <v>22106031.100000001</v>
      </c>
      <c r="H84" s="117">
        <f t="shared" si="94"/>
        <v>23107732.219999999</v>
      </c>
      <c r="I84" s="117">
        <f t="shared" si="94"/>
        <v>22000690.870000001</v>
      </c>
      <c r="J84" s="117">
        <f t="shared" si="94"/>
        <v>22949413.620000001</v>
      </c>
      <c r="K84" s="117">
        <f t="shared" si="94"/>
        <v>17336710.210000001</v>
      </c>
      <c r="L84" s="117">
        <f t="shared" si="94"/>
        <v>20539158.289999999</v>
      </c>
      <c r="M84" s="117">
        <f t="shared" si="94"/>
        <v>23641441.850000001</v>
      </c>
      <c r="N84" s="118">
        <f t="shared" si="94"/>
        <v>19373090.300000001</v>
      </c>
      <c r="O84" s="116">
        <f t="shared" si="94"/>
        <v>18272204.920000002</v>
      </c>
      <c r="P84" s="186">
        <f t="shared" si="94"/>
        <v>19983751.940000001</v>
      </c>
      <c r="Q84" s="230">
        <f t="shared" si="94"/>
        <v>18310514.149999999</v>
      </c>
      <c r="R84" s="274">
        <f t="shared" si="94"/>
        <v>23677033.870000001</v>
      </c>
      <c r="S84" s="117">
        <f t="shared" si="94"/>
        <v>22519364.93</v>
      </c>
      <c r="T84" s="117">
        <v>11667236</v>
      </c>
      <c r="U84" s="118"/>
      <c r="V84" s="242">
        <f t="shared" si="90"/>
        <v>-0.20206780237870514</v>
      </c>
      <c r="W84" s="243">
        <f t="shared" si="84"/>
        <v>-9.5789388128730113E-2</v>
      </c>
      <c r="X84" s="244">
        <f t="shared" si="85"/>
        <v>-9.3956043860070421E-2</v>
      </c>
      <c r="Y84" s="244">
        <f t="shared" si="85"/>
        <v>0.24001658625210504</v>
      </c>
      <c r="Z84" s="244">
        <f t="shared" si="85"/>
        <v>1.8697785601142946E-2</v>
      </c>
      <c r="AA84" s="209"/>
      <c r="AB84" s="210"/>
      <c r="AC84" s="39">
        <f t="shared" si="63"/>
        <v>-4627240.6399999969</v>
      </c>
      <c r="AD84" s="119">
        <f t="shared" si="87"/>
        <v>-2117019.3599999994</v>
      </c>
      <c r="AE84" s="120">
        <f t="shared" si="88"/>
        <v>-1898785.8800000027</v>
      </c>
      <c r="AF84" s="120">
        <f t="shared" si="88"/>
        <v>4582907.120000001</v>
      </c>
      <c r="AG84" s="120">
        <f t="shared" si="88"/>
        <v>413333.82999999821</v>
      </c>
      <c r="AH84" s="120"/>
      <c r="AI84" s="121"/>
      <c r="AJ84" s="186">
        <f t="shared" si="91"/>
        <v>11667236</v>
      </c>
    </row>
    <row r="85" spans="1:36" s="154" customFormat="1" x14ac:dyDescent="0.25">
      <c r="A85" s="177"/>
      <c r="B85" s="43" t="s">
        <v>35</v>
      </c>
      <c r="C85" s="155">
        <f>SUM(C80:C84)</f>
        <v>99681301.800000012</v>
      </c>
      <c r="D85" s="156">
        <f t="shared" ref="D85:AF85" si="95">SUM(D80:D84)</f>
        <v>89199354.539999992</v>
      </c>
      <c r="E85" s="156">
        <f t="shared" si="95"/>
        <v>86063015.379999995</v>
      </c>
      <c r="F85" s="156">
        <f t="shared" si="95"/>
        <v>83946667.420000002</v>
      </c>
      <c r="G85" s="156">
        <f t="shared" si="95"/>
        <v>114552091.13</v>
      </c>
      <c r="H85" s="156">
        <f t="shared" si="95"/>
        <v>121612985.95999999</v>
      </c>
      <c r="I85" s="156">
        <f t="shared" si="95"/>
        <v>105316892.01000001</v>
      </c>
      <c r="J85" s="156">
        <f t="shared" si="95"/>
        <v>98472874.410000011</v>
      </c>
      <c r="K85" s="156">
        <f t="shared" si="95"/>
        <v>79240900.930000007</v>
      </c>
      <c r="L85" s="156">
        <f t="shared" si="95"/>
        <v>101649864.84</v>
      </c>
      <c r="M85" s="156">
        <f t="shared" si="95"/>
        <v>120867316.74000001</v>
      </c>
      <c r="N85" s="158">
        <f t="shared" si="95"/>
        <v>94685630.010000005</v>
      </c>
      <c r="O85" s="155">
        <f t="shared" si="95"/>
        <v>96612113.25</v>
      </c>
      <c r="P85" s="203">
        <f t="shared" si="95"/>
        <v>93671813.230000004</v>
      </c>
      <c r="Q85" s="203">
        <f t="shared" si="95"/>
        <v>89085415.120000005</v>
      </c>
      <c r="R85" s="268">
        <f t="shared" si="95"/>
        <v>94169597.730000004</v>
      </c>
      <c r="S85" s="156">
        <f t="shared" si="95"/>
        <v>129169456.15000001</v>
      </c>
      <c r="T85" s="156">
        <v>67332737</v>
      </c>
      <c r="U85" s="158"/>
      <c r="V85" s="246">
        <f t="shared" si="90"/>
        <v>-3.0790012716306756E-2</v>
      </c>
      <c r="W85" s="247">
        <f t="shared" si="84"/>
        <v>5.0140034230790442E-2</v>
      </c>
      <c r="X85" s="248">
        <f t="shared" si="85"/>
        <v>3.5118450436055472E-2</v>
      </c>
      <c r="Y85" s="248">
        <f t="shared" si="85"/>
        <v>0.12177887013492598</v>
      </c>
      <c r="Z85" s="248">
        <f t="shared" si="85"/>
        <v>0.1276045236346792</v>
      </c>
      <c r="AA85" s="256"/>
      <c r="AB85" s="257"/>
      <c r="AC85" s="157">
        <f t="shared" si="79"/>
        <v>-3069188.5500000007</v>
      </c>
      <c r="AD85" s="159">
        <f t="shared" si="95"/>
        <v>4472458.6900000051</v>
      </c>
      <c r="AE85" s="160">
        <f t="shared" si="95"/>
        <v>3022399.7399999974</v>
      </c>
      <c r="AF85" s="160">
        <f t="shared" si="95"/>
        <v>10222930.309999999</v>
      </c>
      <c r="AG85" s="160">
        <f t="shared" ref="AG85" si="96">SUM(AG80:AG84)</f>
        <v>14617365.019999996</v>
      </c>
      <c r="AH85" s="160"/>
      <c r="AI85" s="161"/>
      <c r="AJ85" s="269">
        <f t="shared" si="91"/>
        <v>67332737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68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44374447.270000003</v>
      </c>
      <c r="D94" s="117">
        <v>38072945.619999997</v>
      </c>
      <c r="E94" s="117">
        <v>38244451.659999996</v>
      </c>
      <c r="F94" s="117">
        <v>37884922.210000001</v>
      </c>
      <c r="G94" s="117">
        <v>56242792.869999997</v>
      </c>
      <c r="H94" s="117">
        <v>64381175</v>
      </c>
      <c r="I94" s="117">
        <v>51366367.039999999</v>
      </c>
      <c r="J94" s="117">
        <v>45547435.009999998</v>
      </c>
      <c r="K94" s="117">
        <v>37510374.170000002</v>
      </c>
      <c r="L94" s="117">
        <v>50633626.469999999</v>
      </c>
      <c r="M94" s="117">
        <v>60967495.890000001</v>
      </c>
      <c r="N94" s="118">
        <v>45116266.100000001</v>
      </c>
      <c r="O94" s="116">
        <v>47948182.57</v>
      </c>
      <c r="P94" s="117">
        <v>46054789.100000001</v>
      </c>
      <c r="Q94" s="117">
        <v>45133090.229999997</v>
      </c>
      <c r="R94" s="189">
        <v>44170173.530000001</v>
      </c>
      <c r="S94" s="117">
        <v>73102241.129999995</v>
      </c>
      <c r="T94" s="117">
        <v>36586284</v>
      </c>
      <c r="U94" s="118"/>
      <c r="V94" s="242">
        <f>IF(ISERROR((O94-C94)/C94)=TRUE,0,(O94-C94)/C94)</f>
        <v>8.0535883145885931E-2</v>
      </c>
      <c r="W94" s="243">
        <f t="shared" ref="W94:W99" si="97">IF(ISERROR((P94-D94)/D94)=TRUE,0,(P94-D94)/D94)</f>
        <v>0.20964607150876929</v>
      </c>
      <c r="X94" s="244">
        <f t="shared" ref="X94:Z99" si="98">IF(ISERROR((Q94-E94)/E94)=TRUE,0,(Q94-E94)/E94)</f>
        <v>0.18012125343673971</v>
      </c>
      <c r="Y94" s="244">
        <f t="shared" si="98"/>
        <v>0.16590376733942355</v>
      </c>
      <c r="Z94" s="244">
        <f t="shared" si="98"/>
        <v>0.29976193214602714</v>
      </c>
      <c r="AA94" s="209"/>
      <c r="AB94" s="210"/>
      <c r="AC94" s="39">
        <f t="shared" ref="AC94" si="99">O94-C94</f>
        <v>3573735.299999997</v>
      </c>
      <c r="AD94" s="74">
        <f t="shared" ref="AD94:AD98" si="100">P94-D94</f>
        <v>7981843.4800000042</v>
      </c>
      <c r="AE94" s="75">
        <f t="shared" ref="AE94:AG98" si="101">Q94-E94</f>
        <v>6888638.5700000003</v>
      </c>
      <c r="AF94" s="75">
        <f t="shared" si="101"/>
        <v>6285251.3200000003</v>
      </c>
      <c r="AG94" s="75">
        <f t="shared" si="101"/>
        <v>16859448.259999998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36586284</v>
      </c>
    </row>
    <row r="95" spans="1:36" s="42" customFormat="1" x14ac:dyDescent="0.25">
      <c r="A95" s="176"/>
      <c r="B95" s="43" t="s">
        <v>31</v>
      </c>
      <c r="C95" s="116">
        <v>3187133.96</v>
      </c>
      <c r="D95" s="117">
        <v>2762205.04</v>
      </c>
      <c r="E95" s="117">
        <v>2625358.66</v>
      </c>
      <c r="F95" s="117">
        <v>2541588</v>
      </c>
      <c r="G95" s="117">
        <v>3401152.47</v>
      </c>
      <c r="H95" s="117">
        <v>3867695.86</v>
      </c>
      <c r="I95" s="117">
        <v>3181668.23</v>
      </c>
      <c r="J95" s="117">
        <v>3012556.78</v>
      </c>
      <c r="K95" s="117">
        <v>2819368.86</v>
      </c>
      <c r="L95" s="117">
        <v>3579086.74</v>
      </c>
      <c r="M95" s="117">
        <v>3927040.33</v>
      </c>
      <c r="N95" s="118">
        <v>3060084.6</v>
      </c>
      <c r="O95" s="116">
        <v>2983590.79</v>
      </c>
      <c r="P95" s="117">
        <v>2834116.53</v>
      </c>
      <c r="Q95" s="117">
        <v>2685953.45</v>
      </c>
      <c r="R95" s="189">
        <v>2702589.92</v>
      </c>
      <c r="S95" s="117">
        <v>3896457.52</v>
      </c>
      <c r="T95" s="117">
        <v>2148068</v>
      </c>
      <c r="U95" s="118"/>
      <c r="V95" s="242">
        <f t="shared" ref="V95:V99" si="102">IF(ISERROR((O95-C95)/C95)=TRUE,0,(O95-C95)/C95)</f>
        <v>-6.3864014677312134E-2</v>
      </c>
      <c r="W95" s="243">
        <f t="shared" si="97"/>
        <v>2.6034088331110913E-2</v>
      </c>
      <c r="X95" s="244">
        <f t="shared" si="98"/>
        <v>2.3080575969761034E-2</v>
      </c>
      <c r="Y95" s="244">
        <f t="shared" si="98"/>
        <v>6.3346978345821564E-2</v>
      </c>
      <c r="Z95" s="244">
        <f t="shared" si="98"/>
        <v>0.14562859335735684</v>
      </c>
      <c r="AA95" s="209"/>
      <c r="AB95" s="210"/>
      <c r="AC95" s="39">
        <f t="shared" ref="AC95:AC140" si="103">O95-C95</f>
        <v>-203543.16999999993</v>
      </c>
      <c r="AD95" s="74">
        <f t="shared" si="100"/>
        <v>71911.489999999758</v>
      </c>
      <c r="AE95" s="75">
        <f t="shared" si="101"/>
        <v>60594.790000000037</v>
      </c>
      <c r="AF95" s="75">
        <f t="shared" si="101"/>
        <v>161001.91999999993</v>
      </c>
      <c r="AG95" s="75">
        <f t="shared" si="101"/>
        <v>495305.04999999981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2148068</v>
      </c>
    </row>
    <row r="96" spans="1:36" s="42" customFormat="1" x14ac:dyDescent="0.25">
      <c r="A96" s="176"/>
      <c r="B96" s="43" t="s">
        <v>32</v>
      </c>
      <c r="C96" s="116">
        <v>10605548.630000001</v>
      </c>
      <c r="D96" s="117">
        <v>9376827.6500000004</v>
      </c>
      <c r="E96" s="117">
        <v>8898496.5800000001</v>
      </c>
      <c r="F96" s="117">
        <v>8692860.4700000007</v>
      </c>
      <c r="G96" s="117">
        <v>10834756.16</v>
      </c>
      <c r="H96" s="117">
        <v>11716207.470000001</v>
      </c>
      <c r="I96" s="117">
        <v>10466145.82</v>
      </c>
      <c r="J96" s="117">
        <v>9951257.9900000002</v>
      </c>
      <c r="K96" s="117">
        <v>8285225.3700000001</v>
      </c>
      <c r="L96" s="117">
        <v>10537433.369999999</v>
      </c>
      <c r="M96" s="117">
        <v>12399888.699999999</v>
      </c>
      <c r="N96" s="118">
        <v>10285812.73</v>
      </c>
      <c r="O96" s="116">
        <v>10603918.41</v>
      </c>
      <c r="P96" s="117">
        <v>9293257.5700000003</v>
      </c>
      <c r="Q96" s="117">
        <v>8208391.1699999999</v>
      </c>
      <c r="R96" s="189">
        <v>8286830.6299999999</v>
      </c>
      <c r="S96" s="117">
        <v>11456691.17</v>
      </c>
      <c r="T96" s="117">
        <v>6252080</v>
      </c>
      <c r="U96" s="118"/>
      <c r="V96" s="242">
        <f t="shared" si="102"/>
        <v>-1.5371387722359353E-4</v>
      </c>
      <c r="W96" s="243">
        <f t="shared" si="97"/>
        <v>-8.9124043993706204E-3</v>
      </c>
      <c r="X96" s="244">
        <f t="shared" si="98"/>
        <v>-7.755303424525227E-2</v>
      </c>
      <c r="Y96" s="244">
        <f t="shared" si="98"/>
        <v>-4.6708427151367901E-2</v>
      </c>
      <c r="Z96" s="244">
        <f t="shared" si="98"/>
        <v>5.7401846503576485E-2</v>
      </c>
      <c r="AA96" s="209"/>
      <c r="AB96" s="210"/>
      <c r="AC96" s="39">
        <f t="shared" si="103"/>
        <v>-1630.2200000006706</v>
      </c>
      <c r="AD96" s="74">
        <f t="shared" si="100"/>
        <v>-83570.080000000075</v>
      </c>
      <c r="AE96" s="75">
        <f t="shared" si="101"/>
        <v>-690105.41000000015</v>
      </c>
      <c r="AF96" s="75">
        <f t="shared" si="101"/>
        <v>-406029.84000000078</v>
      </c>
      <c r="AG96" s="75">
        <f t="shared" si="101"/>
        <v>621935.00999999978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6252080</v>
      </c>
    </row>
    <row r="97" spans="1:36" s="42" customFormat="1" x14ac:dyDescent="0.25">
      <c r="A97" s="176"/>
      <c r="B97" s="43" t="s">
        <v>33</v>
      </c>
      <c r="C97" s="116">
        <v>18614726.379999999</v>
      </c>
      <c r="D97" s="117">
        <v>16886604.93</v>
      </c>
      <c r="E97" s="117">
        <v>16085408.449999999</v>
      </c>
      <c r="F97" s="117">
        <v>15733169.99</v>
      </c>
      <c r="G97" s="117">
        <v>21967358.530000001</v>
      </c>
      <c r="H97" s="117">
        <v>18540175.41</v>
      </c>
      <c r="I97" s="117">
        <v>18302020.050000001</v>
      </c>
      <c r="J97" s="117">
        <v>17012211.010000002</v>
      </c>
      <c r="K97" s="117">
        <v>13289222.32</v>
      </c>
      <c r="L97" s="117">
        <v>16360559.970000001</v>
      </c>
      <c r="M97" s="117">
        <v>19931449.969999999</v>
      </c>
      <c r="N97" s="118">
        <v>16850376.280000001</v>
      </c>
      <c r="O97" s="116">
        <v>16804216.559999999</v>
      </c>
      <c r="P97" s="117">
        <v>15505898.09</v>
      </c>
      <c r="Q97" s="117">
        <v>14747466.119999999</v>
      </c>
      <c r="R97" s="189">
        <v>15332969.779999999</v>
      </c>
      <c r="S97" s="117">
        <v>18194701.399999999</v>
      </c>
      <c r="T97" s="117">
        <v>10679069</v>
      </c>
      <c r="U97" s="118"/>
      <c r="V97" s="242">
        <f t="shared" si="102"/>
        <v>-9.7262231151850023E-2</v>
      </c>
      <c r="W97" s="243">
        <f t="shared" si="97"/>
        <v>-8.17634359140538E-2</v>
      </c>
      <c r="X97" s="244">
        <f t="shared" si="98"/>
        <v>-8.3177392365190464E-2</v>
      </c>
      <c r="Y97" s="244">
        <f t="shared" si="98"/>
        <v>-2.543671810921563E-2</v>
      </c>
      <c r="Z97" s="244">
        <f t="shared" si="98"/>
        <v>-0.17173922503462699</v>
      </c>
      <c r="AA97" s="209"/>
      <c r="AB97" s="210"/>
      <c r="AC97" s="39">
        <f t="shared" si="103"/>
        <v>-1810509.8200000003</v>
      </c>
      <c r="AD97" s="74">
        <f t="shared" si="100"/>
        <v>-1380706.8399999999</v>
      </c>
      <c r="AE97" s="75">
        <f t="shared" si="101"/>
        <v>-1337942.33</v>
      </c>
      <c r="AF97" s="75">
        <f t="shared" si="101"/>
        <v>-400200.21000000089</v>
      </c>
      <c r="AG97" s="75">
        <f t="shared" si="101"/>
        <v>-3772657.1300000027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10679069</v>
      </c>
    </row>
    <row r="98" spans="1:36" s="42" customFormat="1" x14ac:dyDescent="0.25">
      <c r="A98" s="176"/>
      <c r="B98" s="43" t="s">
        <v>34</v>
      </c>
      <c r="C98" s="116">
        <v>22899445.559999999</v>
      </c>
      <c r="D98" s="117">
        <v>22100771.300000001</v>
      </c>
      <c r="E98" s="117">
        <v>20209300.030000001</v>
      </c>
      <c r="F98" s="117">
        <v>19094126.75</v>
      </c>
      <c r="G98" s="117">
        <v>22106031.100000001</v>
      </c>
      <c r="H98" s="117">
        <v>23107732.219999999</v>
      </c>
      <c r="I98" s="117">
        <v>22000690.870000001</v>
      </c>
      <c r="J98" s="117">
        <v>22949413.620000001</v>
      </c>
      <c r="K98" s="117">
        <v>17336710.210000001</v>
      </c>
      <c r="L98" s="117">
        <v>20539158.289999999</v>
      </c>
      <c r="M98" s="117">
        <v>23641441.850000001</v>
      </c>
      <c r="N98" s="118">
        <v>19373090.300000001</v>
      </c>
      <c r="O98" s="116">
        <v>18272204.920000002</v>
      </c>
      <c r="P98" s="117">
        <v>19983751.940000001</v>
      </c>
      <c r="Q98" s="117">
        <v>18310514.149999999</v>
      </c>
      <c r="R98" s="189">
        <v>23677033.870000001</v>
      </c>
      <c r="S98" s="117">
        <v>22519364.93</v>
      </c>
      <c r="T98" s="117">
        <v>11667236</v>
      </c>
      <c r="U98" s="118"/>
      <c r="V98" s="242">
        <f t="shared" si="102"/>
        <v>-0.20206780237870514</v>
      </c>
      <c r="W98" s="243">
        <f t="shared" si="97"/>
        <v>-9.5789388128730113E-2</v>
      </c>
      <c r="X98" s="244">
        <f t="shared" si="98"/>
        <v>-9.3956043860070421E-2</v>
      </c>
      <c r="Y98" s="244">
        <f t="shared" si="98"/>
        <v>0.24001658625210504</v>
      </c>
      <c r="Z98" s="244">
        <f t="shared" si="98"/>
        <v>1.8697785601142946E-2</v>
      </c>
      <c r="AA98" s="209"/>
      <c r="AB98" s="210"/>
      <c r="AC98" s="39">
        <f t="shared" si="103"/>
        <v>-4627240.6399999969</v>
      </c>
      <c r="AD98" s="74">
        <f t="shared" si="100"/>
        <v>-2117019.3599999994</v>
      </c>
      <c r="AE98" s="75">
        <f t="shared" si="101"/>
        <v>-1898785.8800000027</v>
      </c>
      <c r="AF98" s="75">
        <f t="shared" si="101"/>
        <v>4582907.120000001</v>
      </c>
      <c r="AG98" s="75">
        <f t="shared" si="101"/>
        <v>413333.82999999821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11667236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99681301.800000012</v>
      </c>
      <c r="D99" s="149">
        <f t="shared" ref="D99:AJ99" si="104">SUM(D94:D98)</f>
        <v>89199354.539999992</v>
      </c>
      <c r="E99" s="149">
        <f t="shared" si="104"/>
        <v>86063015.379999995</v>
      </c>
      <c r="F99" s="149">
        <f t="shared" si="104"/>
        <v>83946667.420000002</v>
      </c>
      <c r="G99" s="149">
        <f t="shared" si="104"/>
        <v>114552091.13</v>
      </c>
      <c r="H99" s="149">
        <f t="shared" si="104"/>
        <v>121612985.95999999</v>
      </c>
      <c r="I99" s="149">
        <f t="shared" si="104"/>
        <v>105316892.01000001</v>
      </c>
      <c r="J99" s="149">
        <f t="shared" si="104"/>
        <v>98472874.410000011</v>
      </c>
      <c r="K99" s="149">
        <f t="shared" si="104"/>
        <v>79240900.930000007</v>
      </c>
      <c r="L99" s="149">
        <f t="shared" si="104"/>
        <v>101649864.84</v>
      </c>
      <c r="M99" s="149">
        <f t="shared" si="104"/>
        <v>120867316.74000001</v>
      </c>
      <c r="N99" s="150">
        <f t="shared" si="104"/>
        <v>94685630.010000005</v>
      </c>
      <c r="O99" s="148">
        <f t="shared" si="104"/>
        <v>96612113.25</v>
      </c>
      <c r="P99" s="149">
        <f t="shared" si="104"/>
        <v>93671813.230000004</v>
      </c>
      <c r="Q99" s="149">
        <f t="shared" si="104"/>
        <v>89085415.120000005</v>
      </c>
      <c r="R99" s="149">
        <f t="shared" si="104"/>
        <v>94169597.730000004</v>
      </c>
      <c r="S99" s="149">
        <f t="shared" si="104"/>
        <v>129169456.15000001</v>
      </c>
      <c r="T99" s="149">
        <v>67332737</v>
      </c>
      <c r="U99" s="150"/>
      <c r="V99" s="212">
        <f t="shared" si="102"/>
        <v>-3.0790012716306756E-2</v>
      </c>
      <c r="W99" s="216">
        <f t="shared" si="97"/>
        <v>5.0140034230790442E-2</v>
      </c>
      <c r="X99" s="217">
        <f t="shared" si="98"/>
        <v>3.5118450436055472E-2</v>
      </c>
      <c r="Y99" s="217">
        <f t="shared" si="98"/>
        <v>0.12177887013492598</v>
      </c>
      <c r="Z99" s="217">
        <f t="shared" si="98"/>
        <v>0.1276045236346792</v>
      </c>
      <c r="AA99" s="217"/>
      <c r="AB99" s="218"/>
      <c r="AC99" s="40">
        <f t="shared" ref="AC99:AC106" si="105">SUM(AC94:AC98)</f>
        <v>-3069188.5500000007</v>
      </c>
      <c r="AD99" s="151">
        <f t="shared" si="104"/>
        <v>4472458.6900000051</v>
      </c>
      <c r="AE99" s="152">
        <f t="shared" si="104"/>
        <v>3022399.7399999974</v>
      </c>
      <c r="AF99" s="152">
        <f t="shared" si="104"/>
        <v>10222930.309999999</v>
      </c>
      <c r="AG99" s="152">
        <f t="shared" ref="AG99" si="106">SUM(AG94:AG98)</f>
        <v>14617365.019999996</v>
      </c>
      <c r="AH99" s="152"/>
      <c r="AI99" s="153"/>
      <c r="AJ99" s="40">
        <f t="shared" si="104"/>
        <v>67332737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47674636.210000001</v>
      </c>
      <c r="D101" s="117">
        <v>43971577.299999997</v>
      </c>
      <c r="E101" s="117">
        <v>40843850.549999997</v>
      </c>
      <c r="F101" s="39">
        <v>35193806.82</v>
      </c>
      <c r="G101" s="117">
        <v>43502946.490000002</v>
      </c>
      <c r="H101" s="117">
        <v>58256133.5</v>
      </c>
      <c r="I101" s="117">
        <v>56870494.020000003</v>
      </c>
      <c r="J101" s="117">
        <v>49996840.850000001</v>
      </c>
      <c r="K101" s="117">
        <v>37735672.700000003</v>
      </c>
      <c r="L101" s="117">
        <v>44101852.109999999</v>
      </c>
      <c r="M101" s="117">
        <v>52171134.390000001</v>
      </c>
      <c r="N101" s="118">
        <v>48303048.93</v>
      </c>
      <c r="O101" s="116">
        <v>48845205.200000003</v>
      </c>
      <c r="P101" s="117">
        <v>43803622.799999997</v>
      </c>
      <c r="Q101" s="117">
        <v>42524491.799999997</v>
      </c>
      <c r="R101" s="117">
        <v>42366344.369999997</v>
      </c>
      <c r="S101" s="117">
        <v>51410854.859999999</v>
      </c>
      <c r="T101" s="117">
        <v>29668250</v>
      </c>
      <c r="U101" s="118"/>
      <c r="V101" s="242">
        <f>IF(ISERROR((O101-C101)/C101)=TRUE,0,(O101-C101)/C101)</f>
        <v>2.4553286255689755E-2</v>
      </c>
      <c r="W101" s="243">
        <f t="shared" ref="W101:W106" si="107">IF(ISERROR((P101-D101)/D101)=TRUE,0,(P101-D101)/D101)</f>
        <v>-3.8196150857658685E-3</v>
      </c>
      <c r="X101" s="244">
        <f t="shared" ref="X101:Z106" si="108">IF(ISERROR((Q101-E101)/E101)=TRUE,0,(Q101-E101)/E101)</f>
        <v>4.1147962970401186E-2</v>
      </c>
      <c r="Y101" s="244">
        <f t="shared" si="108"/>
        <v>0.20380112861004779</v>
      </c>
      <c r="Z101" s="244">
        <f t="shared" si="108"/>
        <v>0.18177868415919329</v>
      </c>
      <c r="AA101" s="209"/>
      <c r="AB101" s="210"/>
      <c r="AC101" s="39">
        <f t="shared" ref="AC101" si="109">O101-C101</f>
        <v>1170568.9900000021</v>
      </c>
      <c r="AD101" s="74">
        <f t="shared" ref="AD101:AD105" si="110">P101-D101</f>
        <v>-167954.5</v>
      </c>
      <c r="AE101" s="75">
        <f t="shared" ref="AE101:AG105" si="111">Q101-E101</f>
        <v>1680641.25</v>
      </c>
      <c r="AF101" s="75">
        <f t="shared" si="111"/>
        <v>7172537.549999997</v>
      </c>
      <c r="AG101" s="75">
        <f t="shared" si="111"/>
        <v>7907908.3699999973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29668250</v>
      </c>
    </row>
    <row r="102" spans="1:36" s="42" customFormat="1" x14ac:dyDescent="0.25">
      <c r="A102" s="176"/>
      <c r="B102" s="43" t="s">
        <v>31</v>
      </c>
      <c r="C102" s="116">
        <v>2760078.2</v>
      </c>
      <c r="D102" s="117">
        <v>2714380.5</v>
      </c>
      <c r="E102" s="117">
        <v>2925579.98</v>
      </c>
      <c r="F102" s="39">
        <v>2290566.9700000002</v>
      </c>
      <c r="G102" s="117">
        <v>2534082.44</v>
      </c>
      <c r="H102" s="117">
        <v>2907431.01</v>
      </c>
      <c r="I102" s="117">
        <v>2876292.32</v>
      </c>
      <c r="J102" s="117">
        <v>2718307.3</v>
      </c>
      <c r="K102" s="117">
        <v>2019485.16</v>
      </c>
      <c r="L102" s="117">
        <v>2239310.5699999998</v>
      </c>
      <c r="M102" s="117">
        <v>2814781.83</v>
      </c>
      <c r="N102" s="118">
        <v>2844296.18</v>
      </c>
      <c r="O102" s="116">
        <v>2376054.3199999998</v>
      </c>
      <c r="P102" s="117">
        <v>2370740.2200000002</v>
      </c>
      <c r="Q102" s="117">
        <v>2394500.09</v>
      </c>
      <c r="R102" s="117">
        <v>2417072.1800000002</v>
      </c>
      <c r="S102" s="117">
        <v>2567158.92</v>
      </c>
      <c r="T102" s="117">
        <v>1395589</v>
      </c>
      <c r="U102" s="118"/>
      <c r="V102" s="242">
        <f t="shared" ref="V102:V106" si="112">IF(ISERROR((O102-C102)/C102)=TRUE,0,(O102-C102)/C102)</f>
        <v>-0.13913514479408604</v>
      </c>
      <c r="W102" s="243">
        <f t="shared" si="107"/>
        <v>-0.12659989268269492</v>
      </c>
      <c r="X102" s="244">
        <f t="shared" si="108"/>
        <v>-0.18152977995152952</v>
      </c>
      <c r="Y102" s="244">
        <f t="shared" si="108"/>
        <v>5.5228775956723042E-2</v>
      </c>
      <c r="Z102" s="244">
        <f t="shared" si="108"/>
        <v>1.3052645595855193E-2</v>
      </c>
      <c r="AA102" s="209"/>
      <c r="AB102" s="210"/>
      <c r="AC102" s="39">
        <f t="shared" si="103"/>
        <v>-384023.88000000035</v>
      </c>
      <c r="AD102" s="74">
        <f t="shared" si="110"/>
        <v>-343640.2799999998</v>
      </c>
      <c r="AE102" s="75">
        <f t="shared" si="111"/>
        <v>-531079.89000000013</v>
      </c>
      <c r="AF102" s="75">
        <f t="shared" si="111"/>
        <v>126505.20999999996</v>
      </c>
      <c r="AG102" s="75">
        <f t="shared" si="111"/>
        <v>33076.479999999981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1395589</v>
      </c>
    </row>
    <row r="103" spans="1:36" s="42" customFormat="1" x14ac:dyDescent="0.25">
      <c r="A103" s="176"/>
      <c r="B103" s="43" t="s">
        <v>32</v>
      </c>
      <c r="C103" s="116">
        <v>11432786.82</v>
      </c>
      <c r="D103" s="117">
        <v>10087618.560000001</v>
      </c>
      <c r="E103" s="117">
        <v>9922477.9600000009</v>
      </c>
      <c r="F103" s="39">
        <v>7924451.46</v>
      </c>
      <c r="G103" s="117">
        <v>9040374.1999999993</v>
      </c>
      <c r="H103" s="117">
        <v>11218486.48</v>
      </c>
      <c r="I103" s="117">
        <v>10276528.550000001</v>
      </c>
      <c r="J103" s="117">
        <v>10577447.119999999</v>
      </c>
      <c r="K103" s="117">
        <v>7968494.6299999999</v>
      </c>
      <c r="L103" s="117">
        <v>9099144.6600000001</v>
      </c>
      <c r="M103" s="117">
        <v>11136759.369999999</v>
      </c>
      <c r="N103" s="118">
        <v>10244498.060000001</v>
      </c>
      <c r="O103" s="116">
        <v>9905041.0800000001</v>
      </c>
      <c r="P103" s="117">
        <v>8250893.4400000004</v>
      </c>
      <c r="Q103" s="117">
        <v>8657235.0199999996</v>
      </c>
      <c r="R103" s="117">
        <v>8066315.9500000002</v>
      </c>
      <c r="S103" s="117">
        <v>8996249.5199999996</v>
      </c>
      <c r="T103" s="117">
        <v>4887535</v>
      </c>
      <c r="U103" s="118"/>
      <c r="V103" s="242">
        <f t="shared" si="112"/>
        <v>-0.13362846382541052</v>
      </c>
      <c r="W103" s="243">
        <f t="shared" si="107"/>
        <v>-0.18207717798560377</v>
      </c>
      <c r="X103" s="244">
        <f t="shared" si="108"/>
        <v>-0.12751279923225964</v>
      </c>
      <c r="Y103" s="244">
        <f t="shared" si="108"/>
        <v>1.7902121139372874E-2</v>
      </c>
      <c r="Z103" s="244">
        <f t="shared" si="108"/>
        <v>-4.8808466357509522E-3</v>
      </c>
      <c r="AA103" s="209"/>
      <c r="AB103" s="210"/>
      <c r="AC103" s="39">
        <f t="shared" si="103"/>
        <v>-1527745.7400000002</v>
      </c>
      <c r="AD103" s="74">
        <f t="shared" si="110"/>
        <v>-1836725.12</v>
      </c>
      <c r="AE103" s="75">
        <f t="shared" si="111"/>
        <v>-1265242.9400000013</v>
      </c>
      <c r="AF103" s="75">
        <f t="shared" si="111"/>
        <v>141864.49000000022</v>
      </c>
      <c r="AG103" s="75">
        <f t="shared" si="111"/>
        <v>-44124.679999999702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4887535</v>
      </c>
    </row>
    <row r="104" spans="1:36" s="42" customFormat="1" x14ac:dyDescent="0.25">
      <c r="A104" s="176"/>
      <c r="B104" s="43" t="s">
        <v>33</v>
      </c>
      <c r="C104" s="116">
        <v>18080240.829999998</v>
      </c>
      <c r="D104" s="117">
        <v>16624357.73</v>
      </c>
      <c r="E104" s="117">
        <v>17767420.91</v>
      </c>
      <c r="F104" s="39">
        <v>14074902.4</v>
      </c>
      <c r="G104" s="117">
        <v>15420500.119999999</v>
      </c>
      <c r="H104" s="117">
        <v>18308658.510000002</v>
      </c>
      <c r="I104" s="117">
        <v>16519528.470000001</v>
      </c>
      <c r="J104" s="117">
        <v>17413226.91</v>
      </c>
      <c r="K104" s="117">
        <v>13080665.720000001</v>
      </c>
      <c r="L104" s="117">
        <v>14628611.99</v>
      </c>
      <c r="M104" s="117">
        <v>17937039.059999999</v>
      </c>
      <c r="N104" s="118">
        <v>16502164.74</v>
      </c>
      <c r="O104" s="116">
        <v>16748783.42</v>
      </c>
      <c r="P104" s="117">
        <v>12928022.189999999</v>
      </c>
      <c r="Q104" s="117">
        <v>15396802.17</v>
      </c>
      <c r="R104" s="117">
        <v>14030778.52</v>
      </c>
      <c r="S104" s="117">
        <v>15861654.640000001</v>
      </c>
      <c r="T104" s="117">
        <v>8097574</v>
      </c>
      <c r="U104" s="118"/>
      <c r="V104" s="242">
        <f t="shared" si="112"/>
        <v>-7.3641574939131954E-2</v>
      </c>
      <c r="W104" s="243">
        <f t="shared" si="107"/>
        <v>-0.22234456211981435</v>
      </c>
      <c r="X104" s="244">
        <f t="shared" si="108"/>
        <v>-0.13342503405577283</v>
      </c>
      <c r="Y104" s="244">
        <f t="shared" si="108"/>
        <v>-3.1349332838003069E-3</v>
      </c>
      <c r="Z104" s="244">
        <f t="shared" si="108"/>
        <v>2.8608314682857475E-2</v>
      </c>
      <c r="AA104" s="209"/>
      <c r="AB104" s="210"/>
      <c r="AC104" s="39">
        <f t="shared" si="103"/>
        <v>-1331457.4099999983</v>
      </c>
      <c r="AD104" s="74">
        <f t="shared" si="110"/>
        <v>-3696335.540000001</v>
      </c>
      <c r="AE104" s="75">
        <f t="shared" si="111"/>
        <v>-2370618.7400000002</v>
      </c>
      <c r="AF104" s="75">
        <f t="shared" si="111"/>
        <v>-44123.88000000082</v>
      </c>
      <c r="AG104" s="75">
        <f t="shared" si="111"/>
        <v>441154.52000000142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8097574</v>
      </c>
    </row>
    <row r="105" spans="1:36" s="42" customFormat="1" x14ac:dyDescent="0.25">
      <c r="A105" s="176"/>
      <c r="B105" s="43" t="s">
        <v>34</v>
      </c>
      <c r="C105" s="116">
        <v>20934091.190000001</v>
      </c>
      <c r="D105" s="117">
        <v>19410992.079999998</v>
      </c>
      <c r="E105" s="117">
        <v>22608643.219999999</v>
      </c>
      <c r="F105" s="39">
        <v>17377232.420000002</v>
      </c>
      <c r="G105" s="117">
        <v>19599598.379999999</v>
      </c>
      <c r="H105" s="117">
        <v>23879971.949999999</v>
      </c>
      <c r="I105" s="117">
        <v>19156702.440000001</v>
      </c>
      <c r="J105" s="117">
        <v>21628898.920000002</v>
      </c>
      <c r="K105" s="117">
        <v>18542621.420000002</v>
      </c>
      <c r="L105" s="117">
        <v>18344493.09</v>
      </c>
      <c r="M105" s="117">
        <v>21057974.359999999</v>
      </c>
      <c r="N105" s="118">
        <v>19740121.870000001</v>
      </c>
      <c r="O105" s="116">
        <v>19260255.57</v>
      </c>
      <c r="P105" s="117">
        <v>15659907.699999999</v>
      </c>
      <c r="Q105" s="117">
        <v>19286608.899999999</v>
      </c>
      <c r="R105" s="117">
        <v>16588872.210000001</v>
      </c>
      <c r="S105" s="117">
        <v>19876624.280000001</v>
      </c>
      <c r="T105" s="117">
        <v>9901005</v>
      </c>
      <c r="U105" s="118"/>
      <c r="V105" s="242">
        <f t="shared" si="112"/>
        <v>-7.9957405593015424E-2</v>
      </c>
      <c r="W105" s="243">
        <f t="shared" si="107"/>
        <v>-0.19324537172239159</v>
      </c>
      <c r="X105" s="244">
        <f t="shared" si="108"/>
        <v>-0.14693647414725317</v>
      </c>
      <c r="Y105" s="244">
        <f t="shared" si="108"/>
        <v>-4.536742048133352E-2</v>
      </c>
      <c r="Z105" s="244">
        <f t="shared" si="108"/>
        <v>1.4134264112405872E-2</v>
      </c>
      <c r="AA105" s="209"/>
      <c r="AB105" s="210"/>
      <c r="AC105" s="39">
        <f t="shared" si="103"/>
        <v>-1673835.620000001</v>
      </c>
      <c r="AD105" s="74">
        <f t="shared" si="110"/>
        <v>-3751084.379999999</v>
      </c>
      <c r="AE105" s="75">
        <f t="shared" si="111"/>
        <v>-3322034.3200000003</v>
      </c>
      <c r="AF105" s="75">
        <f t="shared" si="111"/>
        <v>-788360.21000000089</v>
      </c>
      <c r="AG105" s="75">
        <f t="shared" si="111"/>
        <v>277025.90000000224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9901005</v>
      </c>
    </row>
    <row r="106" spans="1:36" s="154" customFormat="1" x14ac:dyDescent="0.25">
      <c r="A106" s="177"/>
      <c r="B106" s="43" t="s">
        <v>35</v>
      </c>
      <c r="C106" s="155">
        <f>SUM(C101:C105)</f>
        <v>100881833.25</v>
      </c>
      <c r="D106" s="156">
        <f t="shared" ref="D106:AJ106" si="113">SUM(D101:D105)</f>
        <v>92808926.170000002</v>
      </c>
      <c r="E106" s="156">
        <f t="shared" si="113"/>
        <v>94067972.61999999</v>
      </c>
      <c r="F106" s="157">
        <f t="shared" si="113"/>
        <v>76860960.069999993</v>
      </c>
      <c r="G106" s="156">
        <f t="shared" si="113"/>
        <v>90097501.629999995</v>
      </c>
      <c r="H106" s="156">
        <f t="shared" si="113"/>
        <v>114570681.45</v>
      </c>
      <c r="I106" s="156">
        <f t="shared" si="113"/>
        <v>105699545.8</v>
      </c>
      <c r="J106" s="156">
        <f t="shared" si="113"/>
        <v>102334721.09999999</v>
      </c>
      <c r="K106" s="156">
        <f t="shared" si="113"/>
        <v>79346939.629999995</v>
      </c>
      <c r="L106" s="156">
        <f t="shared" si="113"/>
        <v>88413412.420000002</v>
      </c>
      <c r="M106" s="156">
        <f t="shared" si="113"/>
        <v>105117689.00999999</v>
      </c>
      <c r="N106" s="158">
        <f t="shared" si="113"/>
        <v>97634129.780000001</v>
      </c>
      <c r="O106" s="155">
        <f t="shared" si="113"/>
        <v>97135339.590000004</v>
      </c>
      <c r="P106" s="156">
        <f t="shared" si="113"/>
        <v>83013186.349999994</v>
      </c>
      <c r="Q106" s="156">
        <f t="shared" si="113"/>
        <v>88259637.979999989</v>
      </c>
      <c r="R106" s="156">
        <f t="shared" si="113"/>
        <v>83469383.229999989</v>
      </c>
      <c r="S106" s="156">
        <f t="shared" si="113"/>
        <v>98712542.219999999</v>
      </c>
      <c r="T106" s="156">
        <v>53949953</v>
      </c>
      <c r="U106" s="158"/>
      <c r="V106" s="246">
        <f t="shared" si="112"/>
        <v>-3.7137446250759883E-2</v>
      </c>
      <c r="W106" s="247">
        <f t="shared" si="107"/>
        <v>-0.10554738885844829</v>
      </c>
      <c r="X106" s="248">
        <f t="shared" si="108"/>
        <v>-6.1746144604003919E-2</v>
      </c>
      <c r="Y106" s="248">
        <f t="shared" si="108"/>
        <v>8.5978930707884371E-2</v>
      </c>
      <c r="Z106" s="248">
        <f t="shared" si="108"/>
        <v>9.5619084149292682E-2</v>
      </c>
      <c r="AA106" s="256"/>
      <c r="AB106" s="257"/>
      <c r="AC106" s="157">
        <f t="shared" si="105"/>
        <v>-3746493.6599999978</v>
      </c>
      <c r="AD106" s="159">
        <f t="shared" si="113"/>
        <v>-9795739.8200000003</v>
      </c>
      <c r="AE106" s="160">
        <f t="shared" si="113"/>
        <v>-5808334.6400000025</v>
      </c>
      <c r="AF106" s="160">
        <f t="shared" si="113"/>
        <v>6608423.1599999955</v>
      </c>
      <c r="AG106" s="160">
        <f t="shared" ref="AG106" si="114">SUM(AG101:AG105)</f>
        <v>8615040.5900000017</v>
      </c>
      <c r="AH106" s="160"/>
      <c r="AI106" s="161"/>
      <c r="AJ106" s="50">
        <f t="shared" si="113"/>
        <v>53949953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338578</v>
      </c>
      <c r="D108" s="124">
        <v>339770</v>
      </c>
      <c r="E108" s="124">
        <v>350659</v>
      </c>
      <c r="F108" s="38">
        <v>317451</v>
      </c>
      <c r="G108" s="124">
        <v>367116</v>
      </c>
      <c r="H108" s="124">
        <v>356160</v>
      </c>
      <c r="I108" s="124">
        <v>350025</v>
      </c>
      <c r="J108" s="124">
        <v>393786</v>
      </c>
      <c r="K108" s="124">
        <v>341936</v>
      </c>
      <c r="L108" s="124">
        <v>378203</v>
      </c>
      <c r="M108" s="124">
        <v>388053</v>
      </c>
      <c r="N108" s="125">
        <v>357291</v>
      </c>
      <c r="O108" s="123">
        <v>386604</v>
      </c>
      <c r="P108" s="124">
        <v>365693</v>
      </c>
      <c r="Q108" s="124">
        <v>362109</v>
      </c>
      <c r="R108" s="124">
        <v>383729</v>
      </c>
      <c r="S108" s="124">
        <v>388960</v>
      </c>
      <c r="T108" s="124">
        <v>179160</v>
      </c>
      <c r="U108" s="125"/>
      <c r="V108" s="242">
        <f>IF(ISERROR((O108-C108)/C108)=TRUE,0,(O108-C108)/C108)</f>
        <v>0.14184619201483853</v>
      </c>
      <c r="W108" s="243">
        <f t="shared" ref="W108:W113" si="115">IF(ISERROR((P108-D108)/D108)=TRUE,0,(P108-D108)/D108)</f>
        <v>7.6295729464049208E-2</v>
      </c>
      <c r="X108" s="244">
        <f t="shared" ref="X108:Z113" si="116">IF(ISERROR((Q108-E108)/E108)=TRUE,0,(Q108-E108)/E108)</f>
        <v>3.2652805146880591E-2</v>
      </c>
      <c r="Y108" s="244">
        <f t="shared" si="116"/>
        <v>0.20878182774664436</v>
      </c>
      <c r="Z108" s="244">
        <f t="shared" si="116"/>
        <v>5.9501628912932154E-2</v>
      </c>
      <c r="AA108" s="209"/>
      <c r="AB108" s="210"/>
      <c r="AC108" s="38">
        <f t="shared" ref="AC108" si="117">O108-C108</f>
        <v>48026</v>
      </c>
      <c r="AD108" s="74">
        <f t="shared" ref="AD108:AD112" si="118">P108-D108</f>
        <v>25923</v>
      </c>
      <c r="AE108" s="75">
        <f t="shared" ref="AE108:AG112" si="119">Q108-E108</f>
        <v>11450</v>
      </c>
      <c r="AF108" s="75">
        <f t="shared" si="119"/>
        <v>66278</v>
      </c>
      <c r="AG108" s="75">
        <f t="shared" si="119"/>
        <v>21844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179160</v>
      </c>
    </row>
    <row r="109" spans="1:36" s="68" customFormat="1" x14ac:dyDescent="0.25">
      <c r="A109" s="176"/>
      <c r="B109" s="69" t="s">
        <v>31</v>
      </c>
      <c r="C109" s="123">
        <v>27240</v>
      </c>
      <c r="D109" s="124">
        <v>28400</v>
      </c>
      <c r="E109" s="124">
        <v>30993</v>
      </c>
      <c r="F109" s="38">
        <v>27410</v>
      </c>
      <c r="G109" s="124">
        <v>31329</v>
      </c>
      <c r="H109" s="124">
        <v>29539</v>
      </c>
      <c r="I109" s="124">
        <v>28707</v>
      </c>
      <c r="J109" s="124">
        <v>31522</v>
      </c>
      <c r="K109" s="124">
        <v>26474</v>
      </c>
      <c r="L109" s="124">
        <v>28722</v>
      </c>
      <c r="M109" s="124">
        <v>30944</v>
      </c>
      <c r="N109" s="125">
        <v>31322</v>
      </c>
      <c r="O109" s="123">
        <v>29995</v>
      </c>
      <c r="P109" s="124">
        <v>28991</v>
      </c>
      <c r="Q109" s="124">
        <v>28895</v>
      </c>
      <c r="R109" s="124">
        <v>30546</v>
      </c>
      <c r="S109" s="124">
        <v>30346</v>
      </c>
      <c r="T109" s="124">
        <v>14574</v>
      </c>
      <c r="U109" s="125"/>
      <c r="V109" s="242">
        <f t="shared" ref="V109:V113" si="120">IF(ISERROR((O109-C109)/C109)=TRUE,0,(O109-C109)/C109)</f>
        <v>0.10113803230543318</v>
      </c>
      <c r="W109" s="243">
        <f t="shared" si="115"/>
        <v>2.0809859154929576E-2</v>
      </c>
      <c r="X109" s="244">
        <f t="shared" si="116"/>
        <v>-6.7692704804310652E-2</v>
      </c>
      <c r="Y109" s="244">
        <f t="shared" si="116"/>
        <v>0.114410798978475</v>
      </c>
      <c r="Z109" s="244">
        <f t="shared" si="116"/>
        <v>-3.1376679753582944E-2</v>
      </c>
      <c r="AA109" s="209"/>
      <c r="AB109" s="210"/>
      <c r="AC109" s="38">
        <f t="shared" si="103"/>
        <v>2755</v>
      </c>
      <c r="AD109" s="74">
        <f t="shared" si="118"/>
        <v>591</v>
      </c>
      <c r="AE109" s="75">
        <f t="shared" si="119"/>
        <v>-2098</v>
      </c>
      <c r="AF109" s="75">
        <f t="shared" si="119"/>
        <v>3136</v>
      </c>
      <c r="AG109" s="75">
        <f t="shared" si="119"/>
        <v>-983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14574</v>
      </c>
    </row>
    <row r="110" spans="1:36" s="68" customFormat="1" x14ac:dyDescent="0.25">
      <c r="A110" s="176"/>
      <c r="B110" s="69" t="s">
        <v>32</v>
      </c>
      <c r="C110" s="123">
        <v>48307</v>
      </c>
      <c r="D110" s="124">
        <v>46945</v>
      </c>
      <c r="E110" s="124">
        <v>50675</v>
      </c>
      <c r="F110" s="38">
        <v>44399</v>
      </c>
      <c r="G110" s="124">
        <v>48585</v>
      </c>
      <c r="H110" s="124">
        <v>50772</v>
      </c>
      <c r="I110" s="124">
        <v>44809</v>
      </c>
      <c r="J110" s="124">
        <v>54256</v>
      </c>
      <c r="K110" s="124">
        <v>46108</v>
      </c>
      <c r="L110" s="124">
        <v>49682</v>
      </c>
      <c r="M110" s="124">
        <v>64890</v>
      </c>
      <c r="N110" s="125">
        <v>51917</v>
      </c>
      <c r="O110" s="123">
        <v>50005</v>
      </c>
      <c r="P110" s="124">
        <v>47224</v>
      </c>
      <c r="Q110" s="124">
        <v>49849</v>
      </c>
      <c r="R110" s="124">
        <v>52037</v>
      </c>
      <c r="S110" s="124">
        <v>53593</v>
      </c>
      <c r="T110" s="124">
        <v>24200</v>
      </c>
      <c r="U110" s="125"/>
      <c r="V110" s="242">
        <f t="shared" si="120"/>
        <v>3.5150185273355831E-2</v>
      </c>
      <c r="W110" s="243">
        <f t="shared" si="115"/>
        <v>5.9431249334327401E-3</v>
      </c>
      <c r="X110" s="244">
        <f t="shared" si="116"/>
        <v>-1.6299950666008881E-2</v>
      </c>
      <c r="Y110" s="244">
        <f t="shared" si="116"/>
        <v>0.17203090159688281</v>
      </c>
      <c r="Z110" s="244">
        <f t="shared" si="116"/>
        <v>0.10307708140372543</v>
      </c>
      <c r="AA110" s="209"/>
      <c r="AB110" s="210"/>
      <c r="AC110" s="38">
        <f t="shared" si="103"/>
        <v>1698</v>
      </c>
      <c r="AD110" s="74">
        <f t="shared" si="118"/>
        <v>279</v>
      </c>
      <c r="AE110" s="75">
        <f t="shared" si="119"/>
        <v>-826</v>
      </c>
      <c r="AF110" s="75">
        <f t="shared" si="119"/>
        <v>7638</v>
      </c>
      <c r="AG110" s="75">
        <f t="shared" si="119"/>
        <v>5008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24200</v>
      </c>
    </row>
    <row r="111" spans="1:36" s="68" customFormat="1" x14ac:dyDescent="0.25">
      <c r="A111" s="176"/>
      <c r="B111" s="69" t="s">
        <v>33</v>
      </c>
      <c r="C111" s="123">
        <v>8506</v>
      </c>
      <c r="D111" s="124">
        <v>8665</v>
      </c>
      <c r="E111" s="124">
        <v>9449</v>
      </c>
      <c r="F111" s="38">
        <v>7990</v>
      </c>
      <c r="G111" s="124">
        <v>8854</v>
      </c>
      <c r="H111" s="124">
        <v>9024</v>
      </c>
      <c r="I111" s="124">
        <v>8163</v>
      </c>
      <c r="J111" s="124">
        <v>9959</v>
      </c>
      <c r="K111" s="124">
        <v>7847</v>
      </c>
      <c r="L111" s="124">
        <v>8945</v>
      </c>
      <c r="M111" s="124">
        <v>12231</v>
      </c>
      <c r="N111" s="125">
        <v>8946</v>
      </c>
      <c r="O111" s="123">
        <v>9118</v>
      </c>
      <c r="P111" s="124">
        <v>7690</v>
      </c>
      <c r="Q111" s="124">
        <v>9140</v>
      </c>
      <c r="R111" s="124">
        <v>9324</v>
      </c>
      <c r="S111" s="124">
        <v>9440</v>
      </c>
      <c r="T111" s="124">
        <v>4370</v>
      </c>
      <c r="U111" s="125"/>
      <c r="V111" s="242">
        <f t="shared" si="120"/>
        <v>7.1949212320714787E-2</v>
      </c>
      <c r="W111" s="243">
        <f t="shared" si="115"/>
        <v>-0.11252163877668782</v>
      </c>
      <c r="X111" s="244">
        <f t="shared" si="116"/>
        <v>-3.2701873214096733E-2</v>
      </c>
      <c r="Y111" s="244">
        <f t="shared" si="116"/>
        <v>0.1669586983729662</v>
      </c>
      <c r="Z111" s="244">
        <f t="shared" si="116"/>
        <v>6.6184775242828106E-2</v>
      </c>
      <c r="AA111" s="209"/>
      <c r="AB111" s="210"/>
      <c r="AC111" s="38">
        <f t="shared" si="103"/>
        <v>612</v>
      </c>
      <c r="AD111" s="74">
        <f t="shared" si="118"/>
        <v>-975</v>
      </c>
      <c r="AE111" s="75">
        <f t="shared" si="119"/>
        <v>-309</v>
      </c>
      <c r="AF111" s="75">
        <f t="shared" si="119"/>
        <v>1334</v>
      </c>
      <c r="AG111" s="75">
        <f t="shared" si="119"/>
        <v>586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4370</v>
      </c>
    </row>
    <row r="112" spans="1:36" s="68" customFormat="1" x14ac:dyDescent="0.25">
      <c r="A112" s="176"/>
      <c r="B112" s="69" t="s">
        <v>34</v>
      </c>
      <c r="C112" s="123">
        <v>1328</v>
      </c>
      <c r="D112" s="124">
        <v>1298</v>
      </c>
      <c r="E112" s="124">
        <v>1415</v>
      </c>
      <c r="F112" s="38">
        <v>1290</v>
      </c>
      <c r="G112" s="124">
        <v>1270</v>
      </c>
      <c r="H112" s="124">
        <v>1348</v>
      </c>
      <c r="I112" s="124">
        <v>1154</v>
      </c>
      <c r="J112" s="124">
        <v>1330</v>
      </c>
      <c r="K112" s="124">
        <v>1167</v>
      </c>
      <c r="L112" s="124">
        <v>1201</v>
      </c>
      <c r="M112" s="124">
        <v>2229</v>
      </c>
      <c r="N112" s="125">
        <v>1586</v>
      </c>
      <c r="O112" s="123">
        <v>1387</v>
      </c>
      <c r="P112" s="124">
        <v>1222</v>
      </c>
      <c r="Q112" s="124">
        <v>1473</v>
      </c>
      <c r="R112" s="124">
        <v>1478</v>
      </c>
      <c r="S112" s="124">
        <v>1452</v>
      </c>
      <c r="T112" s="124">
        <v>687</v>
      </c>
      <c r="U112" s="125"/>
      <c r="V112" s="242">
        <f t="shared" si="120"/>
        <v>4.4427710843373491E-2</v>
      </c>
      <c r="W112" s="243">
        <f t="shared" si="115"/>
        <v>-5.8551617873651769E-2</v>
      </c>
      <c r="X112" s="244">
        <f t="shared" si="116"/>
        <v>4.0989399293286218E-2</v>
      </c>
      <c r="Y112" s="244">
        <f t="shared" si="116"/>
        <v>0.14573643410852713</v>
      </c>
      <c r="Z112" s="244">
        <f t="shared" si="116"/>
        <v>0.14330708661417324</v>
      </c>
      <c r="AA112" s="209"/>
      <c r="AB112" s="210"/>
      <c r="AC112" s="38">
        <f t="shared" si="103"/>
        <v>59</v>
      </c>
      <c r="AD112" s="74">
        <f t="shared" si="118"/>
        <v>-76</v>
      </c>
      <c r="AE112" s="75">
        <f t="shared" si="119"/>
        <v>58</v>
      </c>
      <c r="AF112" s="75">
        <f t="shared" si="119"/>
        <v>188</v>
      </c>
      <c r="AG112" s="75">
        <f t="shared" si="119"/>
        <v>182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687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423959</v>
      </c>
      <c r="D113" s="79">
        <f t="shared" ref="D113:AJ127" si="121">SUM(D108:D112)</f>
        <v>425078</v>
      </c>
      <c r="E113" s="79">
        <f t="shared" si="121"/>
        <v>443191</v>
      </c>
      <c r="F113" s="81">
        <f t="shared" si="121"/>
        <v>398540</v>
      </c>
      <c r="G113" s="79">
        <f t="shared" si="121"/>
        <v>457154</v>
      </c>
      <c r="H113" s="79">
        <f t="shared" si="121"/>
        <v>446843</v>
      </c>
      <c r="I113" s="79">
        <f t="shared" si="121"/>
        <v>432858</v>
      </c>
      <c r="J113" s="79">
        <f t="shared" si="121"/>
        <v>490853</v>
      </c>
      <c r="K113" s="79">
        <f t="shared" si="121"/>
        <v>423532</v>
      </c>
      <c r="L113" s="79">
        <f t="shared" si="121"/>
        <v>466753</v>
      </c>
      <c r="M113" s="79">
        <f t="shared" si="121"/>
        <v>498347</v>
      </c>
      <c r="N113" s="80">
        <f t="shared" si="121"/>
        <v>451062</v>
      </c>
      <c r="O113" s="78">
        <f t="shared" si="121"/>
        <v>477109</v>
      </c>
      <c r="P113" s="79">
        <f t="shared" si="121"/>
        <v>450820</v>
      </c>
      <c r="Q113" s="79">
        <f t="shared" si="121"/>
        <v>451466</v>
      </c>
      <c r="R113" s="79">
        <f t="shared" si="121"/>
        <v>477114</v>
      </c>
      <c r="S113" s="79">
        <f t="shared" si="121"/>
        <v>483791</v>
      </c>
      <c r="T113" s="79">
        <v>222991</v>
      </c>
      <c r="U113" s="80"/>
      <c r="V113" s="212">
        <f t="shared" si="120"/>
        <v>0.12536589623053174</v>
      </c>
      <c r="W113" s="216">
        <f t="shared" si="115"/>
        <v>6.0558297535981631E-2</v>
      </c>
      <c r="X113" s="217">
        <f t="shared" si="116"/>
        <v>1.8671408038520639E-2</v>
      </c>
      <c r="Y113" s="217">
        <f t="shared" si="116"/>
        <v>0.19715461434234957</v>
      </c>
      <c r="Z113" s="217">
        <f t="shared" si="116"/>
        <v>5.8267017241454742E-2</v>
      </c>
      <c r="AA113" s="217"/>
      <c r="AB113" s="218"/>
      <c r="AC113" s="81">
        <f t="shared" si="121"/>
        <v>53150</v>
      </c>
      <c r="AD113" s="82">
        <f t="shared" si="121"/>
        <v>25742</v>
      </c>
      <c r="AE113" s="83">
        <f t="shared" si="121"/>
        <v>8275</v>
      </c>
      <c r="AF113" s="83">
        <f t="shared" si="121"/>
        <v>78574</v>
      </c>
      <c r="AG113" s="83">
        <f t="shared" ref="AG113" si="122">SUM(AG108:AG112)</f>
        <v>26637</v>
      </c>
      <c r="AH113" s="83"/>
      <c r="AI113" s="84"/>
      <c r="AJ113" s="81">
        <f t="shared" si="121"/>
        <v>222991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-3300188.9399999976</v>
      </c>
      <c r="D115" s="117">
        <f>+D94-D101</f>
        <v>-5898631.6799999997</v>
      </c>
      <c r="E115" s="117">
        <f t="shared" ref="E115:M115" si="123">+E94-E101</f>
        <v>-2599398.8900000006</v>
      </c>
      <c r="F115" s="117">
        <f t="shared" si="123"/>
        <v>2691115.3900000006</v>
      </c>
      <c r="G115" s="117">
        <f t="shared" si="123"/>
        <v>12739846.379999995</v>
      </c>
      <c r="H115" s="117">
        <f t="shared" si="123"/>
        <v>6125041.5</v>
      </c>
      <c r="I115" s="117">
        <f t="shared" si="123"/>
        <v>-5504126.9800000042</v>
      </c>
      <c r="J115" s="117">
        <f t="shared" si="123"/>
        <v>-4449405.8400000036</v>
      </c>
      <c r="K115" s="117">
        <f t="shared" si="123"/>
        <v>-225298.53000000119</v>
      </c>
      <c r="L115" s="117">
        <f t="shared" si="123"/>
        <v>6531774.3599999994</v>
      </c>
      <c r="M115" s="117">
        <f t="shared" si="123"/>
        <v>8796361.5</v>
      </c>
      <c r="N115" s="118">
        <f>+N94-N101</f>
        <v>-3186782.8299999982</v>
      </c>
      <c r="O115" s="116">
        <f>+O94-O101</f>
        <v>-897022.63000000268</v>
      </c>
      <c r="P115" s="117">
        <f t="shared" ref="P115:S115" si="124">+P94-P101</f>
        <v>2251166.3000000045</v>
      </c>
      <c r="Q115" s="117">
        <f t="shared" si="124"/>
        <v>2608598.4299999997</v>
      </c>
      <c r="R115" s="117">
        <f t="shared" si="124"/>
        <v>1803829.1600000039</v>
      </c>
      <c r="S115" s="117">
        <f t="shared" si="124"/>
        <v>21691386.269999996</v>
      </c>
      <c r="T115" s="117">
        <v>6918034</v>
      </c>
      <c r="U115" s="118"/>
      <c r="V115" s="242">
        <f>IF(ISERROR((O115-C115)/C115)=TRUE,0,(O115-C115)/C115)</f>
        <v>-0.72819052293411923</v>
      </c>
      <c r="W115" s="243">
        <f t="shared" ref="W115:W120" si="125">IF(ISERROR((P115-D115)/D115)=TRUE,0,(P115-D115)/D115)</f>
        <v>-1.3816421200925033</v>
      </c>
      <c r="X115" s="244">
        <f t="shared" ref="X115:Z120" si="126">IF(ISERROR((Q115-E115)/E115)=TRUE,0,(Q115-E115)/E115)</f>
        <v>-2.0035391028423497</v>
      </c>
      <c r="Y115" s="244">
        <f t="shared" si="126"/>
        <v>-0.32970947039175325</v>
      </c>
      <c r="Z115" s="244">
        <f t="shared" si="126"/>
        <v>0.70264111693315445</v>
      </c>
      <c r="AA115" s="209"/>
      <c r="AB115" s="210"/>
      <c r="AC115" s="39">
        <f t="shared" ref="AC115" si="127">O115-C115</f>
        <v>2403166.3099999949</v>
      </c>
      <c r="AD115" s="74">
        <f t="shared" ref="AD115:AD119" si="128">P115-D115</f>
        <v>8149797.9800000042</v>
      </c>
      <c r="AE115" s="75">
        <f t="shared" ref="AE115:AG119" si="129">Q115-E115</f>
        <v>5207997.32</v>
      </c>
      <c r="AF115" s="75">
        <f t="shared" si="129"/>
        <v>-887286.22999999672</v>
      </c>
      <c r="AG115" s="75">
        <f t="shared" si="129"/>
        <v>8951539.8900000006</v>
      </c>
      <c r="AH115" s="120"/>
      <c r="AI115" s="121"/>
      <c r="AJ115" s="39">
        <f>+AJ94-AJ101</f>
        <v>6918034</v>
      </c>
    </row>
    <row r="116" spans="1:36" s="42" customFormat="1" x14ac:dyDescent="0.25">
      <c r="A116" s="176"/>
      <c r="B116" s="43" t="s">
        <v>31</v>
      </c>
      <c r="C116" s="116">
        <f t="shared" ref="C116:D116" si="130">+C95-C102</f>
        <v>427055.75999999978</v>
      </c>
      <c r="D116" s="117">
        <f t="shared" si="130"/>
        <v>47824.540000000037</v>
      </c>
      <c r="E116" s="117">
        <f t="shared" ref="E116:S116" si="131">+E95-E102</f>
        <v>-300221.31999999983</v>
      </c>
      <c r="F116" s="117">
        <f t="shared" si="131"/>
        <v>251021.0299999998</v>
      </c>
      <c r="G116" s="117">
        <f t="shared" si="131"/>
        <v>867070.03000000026</v>
      </c>
      <c r="H116" s="117">
        <f t="shared" si="131"/>
        <v>960264.85000000009</v>
      </c>
      <c r="I116" s="117">
        <f t="shared" si="131"/>
        <v>305375.91000000015</v>
      </c>
      <c r="J116" s="117">
        <f t="shared" si="131"/>
        <v>294249.48</v>
      </c>
      <c r="K116" s="117">
        <f t="shared" si="131"/>
        <v>799883.7</v>
      </c>
      <c r="L116" s="117">
        <f t="shared" si="131"/>
        <v>1339776.1700000004</v>
      </c>
      <c r="M116" s="117">
        <f t="shared" si="131"/>
        <v>1112258.5</v>
      </c>
      <c r="N116" s="118">
        <f t="shared" si="131"/>
        <v>215788.41999999993</v>
      </c>
      <c r="O116" s="116">
        <f t="shared" si="131"/>
        <v>607536.4700000002</v>
      </c>
      <c r="P116" s="117">
        <f t="shared" si="131"/>
        <v>463376.30999999959</v>
      </c>
      <c r="Q116" s="117">
        <f t="shared" si="131"/>
        <v>291453.36000000034</v>
      </c>
      <c r="R116" s="117">
        <f t="shared" si="131"/>
        <v>285517.73999999976</v>
      </c>
      <c r="S116" s="117">
        <f t="shared" si="131"/>
        <v>1329298.6000000001</v>
      </c>
      <c r="T116" s="117">
        <v>752479</v>
      </c>
      <c r="U116" s="118"/>
      <c r="V116" s="242">
        <f t="shared" ref="V116:V120" si="132">IF(ISERROR((O116-C116)/C116)=TRUE,0,(O116-C116)/C116)</f>
        <v>0.42261626444284589</v>
      </c>
      <c r="W116" s="243">
        <f t="shared" si="125"/>
        <v>8.6890907889547755</v>
      </c>
      <c r="X116" s="244">
        <f t="shared" si="126"/>
        <v>-1.9707950121596978</v>
      </c>
      <c r="Y116" s="244">
        <f t="shared" si="126"/>
        <v>0.13742557745062234</v>
      </c>
      <c r="Z116" s="244">
        <f t="shared" si="126"/>
        <v>0.53309254616954027</v>
      </c>
      <c r="AA116" s="209"/>
      <c r="AB116" s="210"/>
      <c r="AC116" s="39">
        <f t="shared" si="103"/>
        <v>180480.71000000043</v>
      </c>
      <c r="AD116" s="74">
        <f t="shared" si="128"/>
        <v>415551.76999999955</v>
      </c>
      <c r="AE116" s="75">
        <f t="shared" si="129"/>
        <v>591674.68000000017</v>
      </c>
      <c r="AF116" s="75">
        <f t="shared" si="129"/>
        <v>34496.709999999963</v>
      </c>
      <c r="AG116" s="75">
        <f t="shared" si="129"/>
        <v>462228.56999999983</v>
      </c>
      <c r="AH116" s="120"/>
      <c r="AI116" s="121"/>
      <c r="AJ116" s="39">
        <f t="shared" ref="AJ116:AJ120" si="133">+AJ95-AJ102</f>
        <v>752479</v>
      </c>
    </row>
    <row r="117" spans="1:36" s="42" customFormat="1" x14ac:dyDescent="0.25">
      <c r="A117" s="176"/>
      <c r="B117" s="43" t="s">
        <v>32</v>
      </c>
      <c r="C117" s="116">
        <f t="shared" ref="C117:D117" si="134">+C96-C103</f>
        <v>-827238.18999999948</v>
      </c>
      <c r="D117" s="117">
        <f t="shared" si="134"/>
        <v>-710790.91000000015</v>
      </c>
      <c r="E117" s="117">
        <f t="shared" ref="E117:S117" si="135">+E96-E103</f>
        <v>-1023981.3800000008</v>
      </c>
      <c r="F117" s="117">
        <f t="shared" si="135"/>
        <v>768409.01000000071</v>
      </c>
      <c r="G117" s="117">
        <f t="shared" si="135"/>
        <v>1794381.9600000009</v>
      </c>
      <c r="H117" s="117">
        <f t="shared" si="135"/>
        <v>497720.99000000022</v>
      </c>
      <c r="I117" s="117">
        <f t="shared" si="135"/>
        <v>189617.26999999955</v>
      </c>
      <c r="J117" s="117">
        <f t="shared" si="135"/>
        <v>-626189.12999999896</v>
      </c>
      <c r="K117" s="117">
        <f t="shared" si="135"/>
        <v>316730.74000000022</v>
      </c>
      <c r="L117" s="117">
        <f t="shared" si="135"/>
        <v>1438288.709999999</v>
      </c>
      <c r="M117" s="117">
        <f t="shared" si="135"/>
        <v>1263129.33</v>
      </c>
      <c r="N117" s="118">
        <f t="shared" si="135"/>
        <v>41314.669999999925</v>
      </c>
      <c r="O117" s="116">
        <f t="shared" si="135"/>
        <v>698877.33000000007</v>
      </c>
      <c r="P117" s="117">
        <f t="shared" si="135"/>
        <v>1042364.1299999999</v>
      </c>
      <c r="Q117" s="117">
        <f t="shared" si="135"/>
        <v>-448843.84999999963</v>
      </c>
      <c r="R117" s="117">
        <f t="shared" si="135"/>
        <v>220514.6799999997</v>
      </c>
      <c r="S117" s="117">
        <f t="shared" si="135"/>
        <v>2460441.6500000004</v>
      </c>
      <c r="T117" s="117">
        <v>1364545</v>
      </c>
      <c r="U117" s="118"/>
      <c r="V117" s="242">
        <f t="shared" si="132"/>
        <v>-1.8448320428726828</v>
      </c>
      <c r="W117" s="243">
        <f t="shared" si="125"/>
        <v>-2.466484890753597</v>
      </c>
      <c r="X117" s="244">
        <f t="shared" si="126"/>
        <v>-0.56166795728258334</v>
      </c>
      <c r="Y117" s="244">
        <f t="shared" si="126"/>
        <v>-0.71302434363699163</v>
      </c>
      <c r="Z117" s="244">
        <f t="shared" si="126"/>
        <v>0.37119169989872119</v>
      </c>
      <c r="AA117" s="209"/>
      <c r="AB117" s="210"/>
      <c r="AC117" s="39">
        <f t="shared" si="103"/>
        <v>1526115.5199999996</v>
      </c>
      <c r="AD117" s="74">
        <f t="shared" si="128"/>
        <v>1753155.04</v>
      </c>
      <c r="AE117" s="75">
        <f t="shared" si="129"/>
        <v>575137.53000000119</v>
      </c>
      <c r="AF117" s="75">
        <f t="shared" si="129"/>
        <v>-547894.33000000101</v>
      </c>
      <c r="AG117" s="75">
        <f t="shared" si="129"/>
        <v>666059.68999999948</v>
      </c>
      <c r="AH117" s="120"/>
      <c r="AI117" s="121"/>
      <c r="AJ117" s="39">
        <f t="shared" si="133"/>
        <v>1364545</v>
      </c>
    </row>
    <row r="118" spans="1:36" s="42" customFormat="1" x14ac:dyDescent="0.25">
      <c r="A118" s="176"/>
      <c r="B118" s="43" t="s">
        <v>33</v>
      </c>
      <c r="C118" s="116">
        <f t="shared" ref="C118:D118" si="136">+C97-C104</f>
        <v>534485.55000000075</v>
      </c>
      <c r="D118" s="117">
        <f t="shared" si="136"/>
        <v>262247.19999999925</v>
      </c>
      <c r="E118" s="117">
        <f t="shared" ref="E118:S118" si="137">+E97-E104</f>
        <v>-1682012.4600000009</v>
      </c>
      <c r="F118" s="117">
        <f t="shared" si="137"/>
        <v>1658267.5899999999</v>
      </c>
      <c r="G118" s="117">
        <f t="shared" si="137"/>
        <v>6546858.410000002</v>
      </c>
      <c r="H118" s="117">
        <f t="shared" si="137"/>
        <v>231516.89999999851</v>
      </c>
      <c r="I118" s="117">
        <f t="shared" si="137"/>
        <v>1782491.58</v>
      </c>
      <c r="J118" s="117">
        <f t="shared" si="137"/>
        <v>-401015.89999999851</v>
      </c>
      <c r="K118" s="117">
        <f t="shared" si="137"/>
        <v>208556.59999999963</v>
      </c>
      <c r="L118" s="117">
        <f t="shared" si="137"/>
        <v>1731947.9800000004</v>
      </c>
      <c r="M118" s="117">
        <f t="shared" si="137"/>
        <v>1994410.9100000001</v>
      </c>
      <c r="N118" s="118">
        <f t="shared" si="137"/>
        <v>348211.54000000097</v>
      </c>
      <c r="O118" s="116">
        <f t="shared" si="137"/>
        <v>55433.139999998733</v>
      </c>
      <c r="P118" s="117">
        <f t="shared" si="137"/>
        <v>2577875.9000000004</v>
      </c>
      <c r="Q118" s="117">
        <f t="shared" si="137"/>
        <v>-649336.05000000075</v>
      </c>
      <c r="R118" s="117">
        <f t="shared" si="137"/>
        <v>1302191.2599999998</v>
      </c>
      <c r="S118" s="117">
        <f t="shared" si="137"/>
        <v>2333046.7599999979</v>
      </c>
      <c r="T118" s="117">
        <v>2581495</v>
      </c>
      <c r="U118" s="118"/>
      <c r="V118" s="242">
        <f t="shared" si="132"/>
        <v>-0.89628692487570771</v>
      </c>
      <c r="W118" s="243">
        <f t="shared" si="125"/>
        <v>8.8299463254517399</v>
      </c>
      <c r="X118" s="244">
        <f t="shared" si="126"/>
        <v>-0.61395288950475413</v>
      </c>
      <c r="Y118" s="244">
        <f t="shared" si="126"/>
        <v>-0.21472790769552463</v>
      </c>
      <c r="Z118" s="244">
        <f t="shared" si="126"/>
        <v>-0.64363873267269922</v>
      </c>
      <c r="AA118" s="209"/>
      <c r="AB118" s="210"/>
      <c r="AC118" s="39">
        <f t="shared" si="103"/>
        <v>-479052.41000000201</v>
      </c>
      <c r="AD118" s="74">
        <f t="shared" si="128"/>
        <v>2315628.7000000011</v>
      </c>
      <c r="AE118" s="75">
        <f t="shared" si="129"/>
        <v>1032676.4100000001</v>
      </c>
      <c r="AF118" s="75">
        <f t="shared" si="129"/>
        <v>-356076.33000000007</v>
      </c>
      <c r="AG118" s="75">
        <f t="shared" si="129"/>
        <v>-4213811.6500000041</v>
      </c>
      <c r="AH118" s="120"/>
      <c r="AI118" s="121"/>
      <c r="AJ118" s="39">
        <f t="shared" si="133"/>
        <v>2581495</v>
      </c>
    </row>
    <row r="119" spans="1:36" s="42" customFormat="1" x14ac:dyDescent="0.25">
      <c r="A119" s="176"/>
      <c r="B119" s="43" t="s">
        <v>34</v>
      </c>
      <c r="C119" s="116">
        <f t="shared" ref="C119:D119" si="138">+C98-C105</f>
        <v>1965354.3699999973</v>
      </c>
      <c r="D119" s="117">
        <f t="shared" si="138"/>
        <v>2689779.2200000025</v>
      </c>
      <c r="E119" s="117">
        <f t="shared" ref="E119:S119" si="139">+E98-E105</f>
        <v>-2399343.1899999976</v>
      </c>
      <c r="F119" s="117">
        <f t="shared" si="139"/>
        <v>1716894.3299999982</v>
      </c>
      <c r="G119" s="117">
        <f t="shared" si="139"/>
        <v>2506432.7200000025</v>
      </c>
      <c r="H119" s="117">
        <f t="shared" si="139"/>
        <v>-772239.73000000045</v>
      </c>
      <c r="I119" s="117">
        <f t="shared" si="139"/>
        <v>2843988.4299999997</v>
      </c>
      <c r="J119" s="117">
        <f t="shared" si="139"/>
        <v>1320514.6999999993</v>
      </c>
      <c r="K119" s="117">
        <f t="shared" si="139"/>
        <v>-1205911.2100000009</v>
      </c>
      <c r="L119" s="117">
        <f t="shared" si="139"/>
        <v>2194665.1999999993</v>
      </c>
      <c r="M119" s="117">
        <f t="shared" si="139"/>
        <v>2583467.4900000021</v>
      </c>
      <c r="N119" s="118">
        <f t="shared" si="139"/>
        <v>-367031.5700000003</v>
      </c>
      <c r="O119" s="116">
        <f t="shared" si="139"/>
        <v>-988050.64999999851</v>
      </c>
      <c r="P119" s="117">
        <f t="shared" si="139"/>
        <v>4323844.2400000021</v>
      </c>
      <c r="Q119" s="117">
        <f t="shared" si="139"/>
        <v>-976094.75</v>
      </c>
      <c r="R119" s="117">
        <f t="shared" si="139"/>
        <v>7088161.6600000001</v>
      </c>
      <c r="S119" s="117">
        <f t="shared" si="139"/>
        <v>2642740.6499999985</v>
      </c>
      <c r="T119" s="117">
        <v>1766231</v>
      </c>
      <c r="U119" s="118"/>
      <c r="V119" s="242">
        <f t="shared" si="132"/>
        <v>-1.5027340947169745</v>
      </c>
      <c r="W119" s="243">
        <f t="shared" si="125"/>
        <v>0.60750897614563248</v>
      </c>
      <c r="X119" s="244">
        <f t="shared" si="126"/>
        <v>-0.59318252008792416</v>
      </c>
      <c r="Y119" s="244">
        <f t="shared" si="126"/>
        <v>3.12847869326938</v>
      </c>
      <c r="Z119" s="244">
        <f t="shared" si="126"/>
        <v>5.4383239139966157E-2</v>
      </c>
      <c r="AA119" s="209"/>
      <c r="AB119" s="210"/>
      <c r="AC119" s="39">
        <f t="shared" si="103"/>
        <v>-2953405.0199999958</v>
      </c>
      <c r="AD119" s="74">
        <f t="shared" si="128"/>
        <v>1634065.0199999996</v>
      </c>
      <c r="AE119" s="75">
        <f t="shared" si="129"/>
        <v>1423248.4399999976</v>
      </c>
      <c r="AF119" s="75">
        <f t="shared" si="129"/>
        <v>5371267.3300000019</v>
      </c>
      <c r="AG119" s="75">
        <f t="shared" si="129"/>
        <v>136307.92999999598</v>
      </c>
      <c r="AH119" s="120"/>
      <c r="AI119" s="121"/>
      <c r="AJ119" s="39">
        <f t="shared" si="133"/>
        <v>1766231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-1200531.4499999993</v>
      </c>
      <c r="D120" s="149">
        <f t="shared" ref="D120:AF120" si="140">SUM(D115:D119)</f>
        <v>-3609571.629999998</v>
      </c>
      <c r="E120" s="149">
        <f t="shared" si="140"/>
        <v>-8004957.2400000002</v>
      </c>
      <c r="F120" s="40">
        <f t="shared" si="140"/>
        <v>7085707.3499999996</v>
      </c>
      <c r="G120" s="149">
        <f t="shared" si="140"/>
        <v>24454589.500000004</v>
      </c>
      <c r="H120" s="149">
        <f t="shared" si="140"/>
        <v>7042304.5099999979</v>
      </c>
      <c r="I120" s="149">
        <f t="shared" si="140"/>
        <v>-382653.79000000469</v>
      </c>
      <c r="J120" s="149">
        <f t="shared" si="140"/>
        <v>-3861846.6900000013</v>
      </c>
      <c r="K120" s="149">
        <f t="shared" si="140"/>
        <v>-106038.70000000228</v>
      </c>
      <c r="L120" s="149">
        <f t="shared" si="140"/>
        <v>13236452.419999998</v>
      </c>
      <c r="M120" s="149">
        <f t="shared" si="140"/>
        <v>15749627.730000002</v>
      </c>
      <c r="N120" s="150">
        <f t="shared" si="140"/>
        <v>-2948499.7699999977</v>
      </c>
      <c r="O120" s="188">
        <f t="shared" si="140"/>
        <v>-523226.34000000218</v>
      </c>
      <c r="P120" s="40">
        <f t="shared" si="140"/>
        <v>10658626.880000006</v>
      </c>
      <c r="Q120" s="149">
        <f t="shared" si="140"/>
        <v>825777.13999999966</v>
      </c>
      <c r="R120" s="149">
        <f t="shared" si="140"/>
        <v>10700214.500000004</v>
      </c>
      <c r="S120" s="149">
        <f t="shared" si="140"/>
        <v>30456913.929999992</v>
      </c>
      <c r="T120" s="149">
        <v>13382784</v>
      </c>
      <c r="U120" s="150"/>
      <c r="V120" s="212">
        <f t="shared" si="132"/>
        <v>-0.56417106773837333</v>
      </c>
      <c r="W120" s="216">
        <f t="shared" si="125"/>
        <v>-3.9528786162362466</v>
      </c>
      <c r="X120" s="217">
        <f t="shared" si="126"/>
        <v>-1.10315821999319</v>
      </c>
      <c r="Y120" s="217">
        <f t="shared" si="126"/>
        <v>0.51011239548300058</v>
      </c>
      <c r="Z120" s="217">
        <f t="shared" si="126"/>
        <v>0.24544776881247538</v>
      </c>
      <c r="AA120" s="217"/>
      <c r="AB120" s="218"/>
      <c r="AC120" s="40">
        <f t="shared" si="121"/>
        <v>677305.10999999708</v>
      </c>
      <c r="AD120" s="151">
        <f t="shared" si="140"/>
        <v>14268198.510000004</v>
      </c>
      <c r="AE120" s="152">
        <f t="shared" si="140"/>
        <v>8830734.379999999</v>
      </c>
      <c r="AF120" s="152">
        <f t="shared" si="140"/>
        <v>3614507.1500000041</v>
      </c>
      <c r="AG120" s="152">
        <f t="shared" ref="AG120" si="141">SUM(AG115:AG119)</f>
        <v>6002324.4299999923</v>
      </c>
      <c r="AH120" s="152"/>
      <c r="AI120" s="153"/>
      <c r="AJ120" s="40">
        <f t="shared" si="133"/>
        <v>13382784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421</v>
      </c>
      <c r="D122" s="71">
        <v>429</v>
      </c>
      <c r="E122" s="71">
        <v>445</v>
      </c>
      <c r="F122" s="73">
        <v>419</v>
      </c>
      <c r="G122" s="71">
        <v>407</v>
      </c>
      <c r="H122" s="73">
        <v>407</v>
      </c>
      <c r="I122" s="71">
        <v>395</v>
      </c>
      <c r="J122" s="73">
        <v>369</v>
      </c>
      <c r="K122" s="71">
        <v>337</v>
      </c>
      <c r="L122" s="73">
        <v>304</v>
      </c>
      <c r="M122" s="73">
        <v>279</v>
      </c>
      <c r="N122" s="129">
        <v>247</v>
      </c>
      <c r="O122" s="70">
        <v>247</v>
      </c>
      <c r="P122" s="73">
        <v>251</v>
      </c>
      <c r="Q122" s="71">
        <v>230</v>
      </c>
      <c r="R122" s="73">
        <v>206</v>
      </c>
      <c r="S122" s="71">
        <v>193</v>
      </c>
      <c r="T122" s="73">
        <v>184</v>
      </c>
      <c r="U122" s="129"/>
      <c r="V122" s="242">
        <f>IF(ISERROR((O122-C122)/C122)=TRUE,0,(O122-C122)/C122)</f>
        <v>-0.41330166270783847</v>
      </c>
      <c r="W122" s="243">
        <f t="shared" ref="W122:W127" si="142">IF(ISERROR((P122-D122)/D122)=TRUE,0,(P122-D122)/D122)</f>
        <v>-0.41491841491841491</v>
      </c>
      <c r="X122" s="244">
        <f t="shared" ref="X122:Z127" si="143">IF(ISERROR((Q122-E122)/E122)=TRUE,0,(Q122-E122)/E122)</f>
        <v>-0.48314606741573035</v>
      </c>
      <c r="Y122" s="244">
        <f t="shared" si="143"/>
        <v>-0.50835322195704058</v>
      </c>
      <c r="Z122" s="244">
        <f t="shared" si="143"/>
        <v>-0.52579852579852582</v>
      </c>
      <c r="AA122" s="258"/>
      <c r="AB122" s="259"/>
      <c r="AC122" s="73">
        <f t="shared" ref="AC122" si="144">O122-C122</f>
        <v>-174</v>
      </c>
      <c r="AD122" s="74">
        <f t="shared" ref="AD122:AD126" si="145">P122-D122</f>
        <v>-178</v>
      </c>
      <c r="AE122" s="75">
        <f t="shared" ref="AE122:AG126" si="146">Q122-E122</f>
        <v>-215</v>
      </c>
      <c r="AF122" s="75">
        <f t="shared" si="146"/>
        <v>-213</v>
      </c>
      <c r="AG122" s="75">
        <f t="shared" si="146"/>
        <v>-214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184</v>
      </c>
    </row>
    <row r="123" spans="1:36" s="68" customFormat="1" x14ac:dyDescent="0.25">
      <c r="A123" s="176"/>
      <c r="B123" s="69" t="s">
        <v>31</v>
      </c>
      <c r="C123" s="70">
        <v>1204</v>
      </c>
      <c r="D123" s="71">
        <v>1316</v>
      </c>
      <c r="E123" s="71">
        <v>1632</v>
      </c>
      <c r="F123" s="73">
        <v>1816</v>
      </c>
      <c r="G123" s="71">
        <v>1887</v>
      </c>
      <c r="H123" s="73">
        <v>1989</v>
      </c>
      <c r="I123" s="71">
        <v>2010</v>
      </c>
      <c r="J123" s="73">
        <v>2002</v>
      </c>
      <c r="K123" s="71">
        <v>1915</v>
      </c>
      <c r="L123" s="73">
        <v>1779</v>
      </c>
      <c r="M123" s="73">
        <v>1690</v>
      </c>
      <c r="N123" s="129">
        <v>1617</v>
      </c>
      <c r="O123" s="70">
        <v>1601</v>
      </c>
      <c r="P123" s="73">
        <v>1607</v>
      </c>
      <c r="Q123" s="71">
        <v>1525</v>
      </c>
      <c r="R123" s="73">
        <v>1418</v>
      </c>
      <c r="S123" s="71">
        <v>1534</v>
      </c>
      <c r="T123" s="73">
        <v>1494</v>
      </c>
      <c r="U123" s="129"/>
      <c r="V123" s="242">
        <f t="shared" ref="V123:V127" si="147">IF(ISERROR((O123-C123)/C123)=TRUE,0,(O123-C123)/C123)</f>
        <v>0.32973421926910301</v>
      </c>
      <c r="W123" s="243">
        <f t="shared" si="142"/>
        <v>0.22112462006079028</v>
      </c>
      <c r="X123" s="244">
        <f t="shared" si="143"/>
        <v>-6.5563725490196081E-2</v>
      </c>
      <c r="Y123" s="244">
        <f t="shared" si="143"/>
        <v>-0.21916299559471367</v>
      </c>
      <c r="Z123" s="244">
        <f t="shared" si="143"/>
        <v>-0.18706942236354002</v>
      </c>
      <c r="AA123" s="258"/>
      <c r="AB123" s="259"/>
      <c r="AC123" s="73">
        <f t="shared" si="103"/>
        <v>397</v>
      </c>
      <c r="AD123" s="74">
        <f t="shared" si="145"/>
        <v>291</v>
      </c>
      <c r="AE123" s="75">
        <f t="shared" si="146"/>
        <v>-107</v>
      </c>
      <c r="AF123" s="75">
        <f t="shared" si="146"/>
        <v>-398</v>
      </c>
      <c r="AG123" s="75">
        <f t="shared" si="146"/>
        <v>-353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1494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147"/>
        <v>0</v>
      </c>
      <c r="W124" s="243">
        <f t="shared" si="142"/>
        <v>0</v>
      </c>
      <c r="X124" s="244">
        <f t="shared" si="143"/>
        <v>0</v>
      </c>
      <c r="Y124" s="244">
        <f t="shared" si="143"/>
        <v>0</v>
      </c>
      <c r="Z124" s="244">
        <f t="shared" si="143"/>
        <v>0</v>
      </c>
      <c r="AA124" s="258"/>
      <c r="AB124" s="259"/>
      <c r="AC124" s="73">
        <f t="shared" si="103"/>
        <v>0</v>
      </c>
      <c r="AD124" s="74">
        <f t="shared" si="145"/>
        <v>0</v>
      </c>
      <c r="AE124" s="75">
        <f t="shared" si="146"/>
        <v>0</v>
      </c>
      <c r="AF124" s="75">
        <f t="shared" si="146"/>
        <v>0</v>
      </c>
      <c r="AG124" s="75">
        <f t="shared" si="14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147"/>
        <v>0</v>
      </c>
      <c r="W125" s="243">
        <f t="shared" si="142"/>
        <v>0</v>
      </c>
      <c r="X125" s="244">
        <f t="shared" si="143"/>
        <v>0</v>
      </c>
      <c r="Y125" s="244">
        <f t="shared" si="143"/>
        <v>0</v>
      </c>
      <c r="Z125" s="244">
        <f t="shared" si="143"/>
        <v>0</v>
      </c>
      <c r="AA125" s="258"/>
      <c r="AB125" s="259"/>
      <c r="AC125" s="73">
        <f t="shared" si="103"/>
        <v>0</v>
      </c>
      <c r="AD125" s="74">
        <f t="shared" si="145"/>
        <v>0</v>
      </c>
      <c r="AE125" s="75">
        <f t="shared" si="146"/>
        <v>0</v>
      </c>
      <c r="AF125" s="75">
        <f t="shared" si="146"/>
        <v>0</v>
      </c>
      <c r="AG125" s="75">
        <f t="shared" si="14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147"/>
        <v>0</v>
      </c>
      <c r="W126" s="243">
        <f t="shared" si="142"/>
        <v>0</v>
      </c>
      <c r="X126" s="244">
        <f t="shared" si="143"/>
        <v>0</v>
      </c>
      <c r="Y126" s="244">
        <f t="shared" si="143"/>
        <v>0</v>
      </c>
      <c r="Z126" s="244">
        <f t="shared" si="143"/>
        <v>0</v>
      </c>
      <c r="AA126" s="258"/>
      <c r="AB126" s="259"/>
      <c r="AC126" s="73">
        <f t="shared" si="103"/>
        <v>0</v>
      </c>
      <c r="AD126" s="74">
        <f t="shared" si="145"/>
        <v>0</v>
      </c>
      <c r="AE126" s="75">
        <f t="shared" si="146"/>
        <v>0</v>
      </c>
      <c r="AF126" s="75">
        <f t="shared" si="146"/>
        <v>0</v>
      </c>
      <c r="AG126" s="75">
        <f t="shared" si="14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1625</v>
      </c>
      <c r="D127" s="144">
        <f t="shared" ref="D127:AJ127" si="148">SUM(D122:D126)</f>
        <v>1745</v>
      </c>
      <c r="E127" s="144">
        <f t="shared" si="148"/>
        <v>2077</v>
      </c>
      <c r="F127" s="145">
        <f t="shared" si="148"/>
        <v>2235</v>
      </c>
      <c r="G127" s="144">
        <f t="shared" si="148"/>
        <v>2294</v>
      </c>
      <c r="H127" s="145">
        <f t="shared" si="148"/>
        <v>2396</v>
      </c>
      <c r="I127" s="144">
        <f t="shared" si="148"/>
        <v>2405</v>
      </c>
      <c r="J127" s="145">
        <f t="shared" si="148"/>
        <v>2371</v>
      </c>
      <c r="K127" s="144">
        <f t="shared" si="148"/>
        <v>2252</v>
      </c>
      <c r="L127" s="145">
        <f t="shared" si="148"/>
        <v>2083</v>
      </c>
      <c r="M127" s="145">
        <f t="shared" si="148"/>
        <v>1969</v>
      </c>
      <c r="N127" s="146">
        <f t="shared" si="148"/>
        <v>1864</v>
      </c>
      <c r="O127" s="143">
        <f t="shared" si="148"/>
        <v>1848</v>
      </c>
      <c r="P127" s="145">
        <v>1858</v>
      </c>
      <c r="Q127" s="144">
        <v>1755</v>
      </c>
      <c r="R127" s="145">
        <v>1624</v>
      </c>
      <c r="S127" s="144">
        <v>1727</v>
      </c>
      <c r="T127" s="145">
        <v>1678</v>
      </c>
      <c r="U127" s="146"/>
      <c r="V127" s="246">
        <f t="shared" si="147"/>
        <v>0.13723076923076924</v>
      </c>
      <c r="W127" s="247">
        <f t="shared" si="142"/>
        <v>6.475644699140401E-2</v>
      </c>
      <c r="X127" s="248">
        <f t="shared" si="143"/>
        <v>-0.15503129513721714</v>
      </c>
      <c r="Y127" s="248">
        <f t="shared" si="143"/>
        <v>-0.27337807606263981</v>
      </c>
      <c r="Z127" s="248">
        <f t="shared" si="143"/>
        <v>-0.24716652136006975</v>
      </c>
      <c r="AA127" s="260"/>
      <c r="AB127" s="261"/>
      <c r="AC127" s="145">
        <f t="shared" si="121"/>
        <v>223</v>
      </c>
      <c r="AD127" s="147">
        <f t="shared" si="148"/>
        <v>113</v>
      </c>
      <c r="AE127" s="140">
        <f t="shared" si="148"/>
        <v>-322</v>
      </c>
      <c r="AF127" s="140">
        <f t="shared" ref="AF127:AG127" si="149">SUM(AF122:AF126)</f>
        <v>-611</v>
      </c>
      <c r="AG127" s="140">
        <f t="shared" si="149"/>
        <v>-567</v>
      </c>
      <c r="AH127" s="141"/>
      <c r="AI127" s="142"/>
      <c r="AJ127" s="100">
        <f t="shared" si="148"/>
        <v>1678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/>
      <c r="D129" s="75">
        <v>184</v>
      </c>
      <c r="E129" s="75">
        <v>838</v>
      </c>
      <c r="F129" s="75">
        <v>1119</v>
      </c>
      <c r="G129" s="75">
        <v>714</v>
      </c>
      <c r="H129" s="130">
        <v>1174</v>
      </c>
      <c r="I129" s="75">
        <v>1230</v>
      </c>
      <c r="J129" s="130">
        <v>666</v>
      </c>
      <c r="K129" s="75">
        <v>1</v>
      </c>
      <c r="L129" s="130">
        <v>1</v>
      </c>
      <c r="M129" s="130"/>
      <c r="N129" s="131">
        <v>6</v>
      </c>
      <c r="O129" s="133">
        <v>6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0</v>
      </c>
      <c r="W129" s="243">
        <f t="shared" ref="W129:W134" si="150">IF(ISERROR((P129-D129)/D129)=TRUE,0,(P129-D129)/D129)</f>
        <v>-1</v>
      </c>
      <c r="X129" s="244">
        <f t="shared" ref="X129:Z134" si="151">IF(ISERROR((Q129-E129)/E129)=TRUE,0,(Q129-E129)/E129)</f>
        <v>-1</v>
      </c>
      <c r="Y129" s="244">
        <f t="shared" si="151"/>
        <v>-1</v>
      </c>
      <c r="Z129" s="244">
        <f t="shared" si="151"/>
        <v>-1</v>
      </c>
      <c r="AA129" s="258"/>
      <c r="AB129" s="259"/>
      <c r="AC129" s="133">
        <f t="shared" ref="AC129" si="152">O129-C129</f>
        <v>6</v>
      </c>
      <c r="AD129" s="74">
        <f t="shared" ref="AD129:AD133" si="153">P129-D129</f>
        <v>-184</v>
      </c>
      <c r="AE129" s="75">
        <f t="shared" ref="AE129:AG133" si="154">Q129-E129</f>
        <v>-838</v>
      </c>
      <c r="AF129" s="75">
        <f t="shared" si="154"/>
        <v>-1119</v>
      </c>
      <c r="AG129" s="75">
        <f t="shared" si="154"/>
        <v>-714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/>
      <c r="D130" s="75">
        <v>25</v>
      </c>
      <c r="E130" s="75">
        <v>274</v>
      </c>
      <c r="F130" s="75">
        <v>349</v>
      </c>
      <c r="G130" s="75">
        <v>205</v>
      </c>
      <c r="H130" s="130">
        <v>344</v>
      </c>
      <c r="I130" s="75">
        <v>244</v>
      </c>
      <c r="J130" s="130">
        <v>196</v>
      </c>
      <c r="K130" s="75"/>
      <c r="L130" s="130"/>
      <c r="M130" s="130"/>
      <c r="N130" s="131">
        <v>2</v>
      </c>
      <c r="O130" s="133">
        <v>1</v>
      </c>
      <c r="P130" s="130"/>
      <c r="Q130" s="75"/>
      <c r="R130" s="130"/>
      <c r="S130" s="75"/>
      <c r="T130" s="130"/>
      <c r="U130" s="131"/>
      <c r="V130" s="242">
        <f t="shared" ref="V130:V134" si="155">IF(ISERROR((O130-C130)/C130)=TRUE,0,(O130-C130)/C130)</f>
        <v>0</v>
      </c>
      <c r="W130" s="243">
        <f t="shared" si="150"/>
        <v>-1</v>
      </c>
      <c r="X130" s="244">
        <f t="shared" si="151"/>
        <v>-1</v>
      </c>
      <c r="Y130" s="244">
        <f t="shared" si="151"/>
        <v>-1</v>
      </c>
      <c r="Z130" s="244">
        <f t="shared" si="151"/>
        <v>-1</v>
      </c>
      <c r="AA130" s="258"/>
      <c r="AB130" s="259"/>
      <c r="AC130" s="133">
        <f t="shared" si="103"/>
        <v>1</v>
      </c>
      <c r="AD130" s="74">
        <f t="shared" si="153"/>
        <v>-25</v>
      </c>
      <c r="AE130" s="75">
        <f t="shared" si="154"/>
        <v>-274</v>
      </c>
      <c r="AF130" s="75">
        <f t="shared" si="154"/>
        <v>-349</v>
      </c>
      <c r="AG130" s="75">
        <f t="shared" si="154"/>
        <v>-205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20</v>
      </c>
      <c r="D131" s="75">
        <v>47</v>
      </c>
      <c r="E131" s="75">
        <v>25</v>
      </c>
      <c r="F131" s="75">
        <v>36</v>
      </c>
      <c r="G131" s="75">
        <v>23</v>
      </c>
      <c r="H131" s="130">
        <v>29</v>
      </c>
      <c r="I131" s="75">
        <v>29</v>
      </c>
      <c r="J131" s="130">
        <v>14</v>
      </c>
      <c r="K131" s="75">
        <v>48</v>
      </c>
      <c r="L131" s="130">
        <v>28</v>
      </c>
      <c r="M131" s="130">
        <v>18</v>
      </c>
      <c r="N131" s="131">
        <v>15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55"/>
        <v>-0.8</v>
      </c>
      <c r="W131" s="243">
        <f t="shared" si="150"/>
        <v>-1</v>
      </c>
      <c r="X131" s="244">
        <f t="shared" si="151"/>
        <v>-1</v>
      </c>
      <c r="Y131" s="244">
        <f t="shared" si="151"/>
        <v>-1</v>
      </c>
      <c r="Z131" s="244">
        <f t="shared" si="151"/>
        <v>-1</v>
      </c>
      <c r="AA131" s="258"/>
      <c r="AB131" s="259"/>
      <c r="AC131" s="133">
        <f t="shared" si="103"/>
        <v>-16</v>
      </c>
      <c r="AD131" s="74">
        <f t="shared" si="153"/>
        <v>-47</v>
      </c>
      <c r="AE131" s="75">
        <f t="shared" si="154"/>
        <v>-25</v>
      </c>
      <c r="AF131" s="75">
        <f t="shared" si="154"/>
        <v>-36</v>
      </c>
      <c r="AG131" s="75">
        <f t="shared" si="154"/>
        <v>-23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1</v>
      </c>
      <c r="D132" s="75">
        <v>5</v>
      </c>
      <c r="E132" s="75">
        <v>3</v>
      </c>
      <c r="F132" s="75">
        <v>4</v>
      </c>
      <c r="G132" s="75">
        <v>4</v>
      </c>
      <c r="H132" s="130">
        <v>4</v>
      </c>
      <c r="I132" s="75">
        <v>2</v>
      </c>
      <c r="J132" s="130">
        <v>5</v>
      </c>
      <c r="K132" s="75">
        <v>2</v>
      </c>
      <c r="L132" s="130">
        <v>2</v>
      </c>
      <c r="M132" s="130">
        <v>1</v>
      </c>
      <c r="N132" s="131">
        <v>2</v>
      </c>
      <c r="O132" s="133">
        <v>3</v>
      </c>
      <c r="P132" s="130"/>
      <c r="Q132" s="75"/>
      <c r="R132" s="130"/>
      <c r="S132" s="75"/>
      <c r="T132" s="130"/>
      <c r="U132" s="131"/>
      <c r="V132" s="242">
        <f t="shared" si="155"/>
        <v>2</v>
      </c>
      <c r="W132" s="243">
        <f t="shared" si="150"/>
        <v>-1</v>
      </c>
      <c r="X132" s="244">
        <f t="shared" si="151"/>
        <v>-1</v>
      </c>
      <c r="Y132" s="244">
        <f t="shared" si="151"/>
        <v>-1</v>
      </c>
      <c r="Z132" s="244">
        <f t="shared" si="151"/>
        <v>-1</v>
      </c>
      <c r="AA132" s="258"/>
      <c r="AB132" s="259"/>
      <c r="AC132" s="133">
        <f t="shared" si="103"/>
        <v>2</v>
      </c>
      <c r="AD132" s="74">
        <f t="shared" si="153"/>
        <v>-5</v>
      </c>
      <c r="AE132" s="75">
        <f t="shared" si="154"/>
        <v>-3</v>
      </c>
      <c r="AF132" s="75">
        <f t="shared" si="154"/>
        <v>-4</v>
      </c>
      <c r="AG132" s="75">
        <f t="shared" si="154"/>
        <v>-4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/>
      <c r="H133" s="130"/>
      <c r="I133" s="75"/>
      <c r="J133" s="130"/>
      <c r="K133" s="75"/>
      <c r="L133" s="130"/>
      <c r="M133" s="130"/>
      <c r="N133" s="131"/>
      <c r="O133" s="133"/>
      <c r="P133" s="130"/>
      <c r="Q133" s="75"/>
      <c r="R133" s="130"/>
      <c r="S133" s="75"/>
      <c r="T133" s="130"/>
      <c r="U133" s="131"/>
      <c r="V133" s="242">
        <f t="shared" si="155"/>
        <v>0</v>
      </c>
      <c r="W133" s="243">
        <f t="shared" si="150"/>
        <v>0</v>
      </c>
      <c r="X133" s="244">
        <f t="shared" si="151"/>
        <v>0</v>
      </c>
      <c r="Y133" s="244">
        <f t="shared" si="151"/>
        <v>0</v>
      </c>
      <c r="Z133" s="244">
        <f t="shared" si="151"/>
        <v>0</v>
      </c>
      <c r="AA133" s="258"/>
      <c r="AB133" s="259"/>
      <c r="AC133" s="133">
        <f t="shared" si="103"/>
        <v>0</v>
      </c>
      <c r="AD133" s="74">
        <f t="shared" si="153"/>
        <v>0</v>
      </c>
      <c r="AE133" s="75">
        <f t="shared" si="154"/>
        <v>0</v>
      </c>
      <c r="AF133" s="75">
        <f t="shared" si="154"/>
        <v>0</v>
      </c>
      <c r="AG133" s="75">
        <f t="shared" si="154"/>
        <v>0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21</v>
      </c>
      <c r="D134" s="140">
        <f t="shared" ref="D134:AJ141" si="156">SUM(D129:D133)</f>
        <v>261</v>
      </c>
      <c r="E134" s="140">
        <f t="shared" si="156"/>
        <v>1140</v>
      </c>
      <c r="F134" s="140">
        <f t="shared" si="156"/>
        <v>1508</v>
      </c>
      <c r="G134" s="140">
        <f t="shared" si="156"/>
        <v>946</v>
      </c>
      <c r="H134" s="141">
        <f t="shared" si="156"/>
        <v>1551</v>
      </c>
      <c r="I134" s="140">
        <f t="shared" si="156"/>
        <v>1505</v>
      </c>
      <c r="J134" s="141">
        <f t="shared" si="156"/>
        <v>881</v>
      </c>
      <c r="K134" s="140">
        <f t="shared" si="156"/>
        <v>51</v>
      </c>
      <c r="L134" s="141">
        <f t="shared" si="156"/>
        <v>31</v>
      </c>
      <c r="M134" s="141">
        <f t="shared" si="156"/>
        <v>19</v>
      </c>
      <c r="N134" s="142">
        <f t="shared" si="156"/>
        <v>25</v>
      </c>
      <c r="O134" s="139">
        <f t="shared" si="156"/>
        <v>14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55"/>
        <v>-0.33333333333333331</v>
      </c>
      <c r="W134" s="247">
        <f t="shared" si="150"/>
        <v>-1</v>
      </c>
      <c r="X134" s="248">
        <f t="shared" si="151"/>
        <v>-1</v>
      </c>
      <c r="Y134" s="248">
        <f t="shared" si="151"/>
        <v>-1</v>
      </c>
      <c r="Z134" s="248">
        <f t="shared" si="151"/>
        <v>-1</v>
      </c>
      <c r="AA134" s="260"/>
      <c r="AB134" s="261"/>
      <c r="AC134" s="139">
        <f t="shared" si="156"/>
        <v>-7</v>
      </c>
      <c r="AD134" s="141">
        <f t="shared" si="156"/>
        <v>-261</v>
      </c>
      <c r="AE134" s="140">
        <f t="shared" si="156"/>
        <v>-1140</v>
      </c>
      <c r="AF134" s="140">
        <f t="shared" ref="AF134:AG134" si="157">SUM(AF129:AF133)</f>
        <v>-1508</v>
      </c>
      <c r="AG134" s="140">
        <f t="shared" si="157"/>
        <v>-946</v>
      </c>
      <c r="AH134" s="141"/>
      <c r="AI134" s="142"/>
      <c r="AJ134" s="100">
        <f t="shared" si="156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8238</v>
      </c>
      <c r="D136" s="75">
        <v>8796</v>
      </c>
      <c r="E136" s="75">
        <v>9709</v>
      </c>
      <c r="F136" s="75">
        <v>10119</v>
      </c>
      <c r="G136" s="75">
        <v>9713</v>
      </c>
      <c r="H136" s="130">
        <v>9547</v>
      </c>
      <c r="I136" s="75">
        <v>9925</v>
      </c>
      <c r="J136" s="130">
        <v>10231</v>
      </c>
      <c r="K136" s="75">
        <v>9675</v>
      </c>
      <c r="L136" s="130">
        <v>9309</v>
      </c>
      <c r="M136" s="130">
        <v>8841</v>
      </c>
      <c r="N136" s="131">
        <v>9042</v>
      </c>
      <c r="O136" s="133">
        <v>8200</v>
      </c>
      <c r="P136" s="130">
        <v>5622</v>
      </c>
      <c r="Q136" s="75">
        <v>4731</v>
      </c>
      <c r="R136" s="130">
        <v>5091</v>
      </c>
      <c r="S136" s="75">
        <v>5477</v>
      </c>
      <c r="T136" s="130">
        <v>5371</v>
      </c>
      <c r="U136" s="131"/>
      <c r="V136" s="242">
        <f>IF(ISERROR((O136-C136)/C136)=TRUE,0,(O136-C136)/C136)</f>
        <v>-4.6127700898276284E-3</v>
      </c>
      <c r="W136" s="243">
        <f t="shared" ref="W136:W141" si="158">IF(ISERROR((P136-D136)/D136)=TRUE,0,(P136-D136)/D136)</f>
        <v>-0.36084583901773531</v>
      </c>
      <c r="X136" s="244">
        <f t="shared" ref="X136:Z141" si="159">IF(ISERROR((Q136-E136)/E136)=TRUE,0,(Q136-E136)/E136)</f>
        <v>-0.51272015655577297</v>
      </c>
      <c r="Y136" s="244">
        <f t="shared" si="159"/>
        <v>-0.49688704417432555</v>
      </c>
      <c r="Z136" s="244">
        <f t="shared" si="159"/>
        <v>-0.43611654483681661</v>
      </c>
      <c r="AA136" s="258"/>
      <c r="AB136" s="259"/>
      <c r="AC136" s="133">
        <f t="shared" ref="AC136" si="160">O136-C136</f>
        <v>-38</v>
      </c>
      <c r="AD136" s="74">
        <f t="shared" ref="AD136:AD140" si="161">P136-D136</f>
        <v>-3174</v>
      </c>
      <c r="AE136" s="75">
        <f t="shared" ref="AE136:AG140" si="162">Q136-E136</f>
        <v>-4978</v>
      </c>
      <c r="AF136" s="75">
        <f t="shared" si="162"/>
        <v>-5028</v>
      </c>
      <c r="AG136" s="75">
        <f t="shared" si="162"/>
        <v>-4236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5371</v>
      </c>
    </row>
    <row r="137" spans="1:36" s="68" customFormat="1" x14ac:dyDescent="0.25">
      <c r="A137" s="176"/>
      <c r="B137" s="69" t="s">
        <v>31</v>
      </c>
      <c r="C137" s="133">
        <v>2648</v>
      </c>
      <c r="D137" s="75">
        <v>2746</v>
      </c>
      <c r="E137" s="75">
        <v>3427</v>
      </c>
      <c r="F137" s="75">
        <v>3747</v>
      </c>
      <c r="G137" s="75">
        <v>3538</v>
      </c>
      <c r="H137" s="130">
        <v>3555</v>
      </c>
      <c r="I137" s="75">
        <v>3614</v>
      </c>
      <c r="J137" s="130">
        <v>3693</v>
      </c>
      <c r="K137" s="75">
        <v>3385</v>
      </c>
      <c r="L137" s="130">
        <v>3100</v>
      </c>
      <c r="M137" s="130">
        <v>2663</v>
      </c>
      <c r="N137" s="131">
        <v>2386</v>
      </c>
      <c r="O137" s="133">
        <v>2134</v>
      </c>
      <c r="P137" s="130">
        <v>1657</v>
      </c>
      <c r="Q137" s="75">
        <v>1601</v>
      </c>
      <c r="R137" s="130">
        <v>1721</v>
      </c>
      <c r="S137" s="75">
        <v>1742</v>
      </c>
      <c r="T137" s="130">
        <v>1753</v>
      </c>
      <c r="U137" s="131"/>
      <c r="V137" s="242">
        <f t="shared" ref="V137:V141" si="163">IF(ISERROR((O137-C137)/C137)=TRUE,0,(O137-C137)/C137)</f>
        <v>-0.19410876132930513</v>
      </c>
      <c r="W137" s="243">
        <f t="shared" si="158"/>
        <v>-0.39657683903860158</v>
      </c>
      <c r="X137" s="244">
        <f t="shared" si="159"/>
        <v>-0.5328275459585643</v>
      </c>
      <c r="Y137" s="244">
        <f t="shared" si="159"/>
        <v>-0.54069922604750464</v>
      </c>
      <c r="Z137" s="244">
        <f t="shared" si="159"/>
        <v>-0.50763143018654611</v>
      </c>
      <c r="AA137" s="258"/>
      <c r="AB137" s="259"/>
      <c r="AC137" s="133">
        <f t="shared" si="103"/>
        <v>-514</v>
      </c>
      <c r="AD137" s="74">
        <f t="shared" si="161"/>
        <v>-1089</v>
      </c>
      <c r="AE137" s="75">
        <f t="shared" si="162"/>
        <v>-1826</v>
      </c>
      <c r="AF137" s="75">
        <f t="shared" si="162"/>
        <v>-2026</v>
      </c>
      <c r="AG137" s="75">
        <f t="shared" si="162"/>
        <v>-1796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1753</v>
      </c>
    </row>
    <row r="138" spans="1:36" s="68" customFormat="1" x14ac:dyDescent="0.25">
      <c r="A138" s="176"/>
      <c r="B138" s="69" t="s">
        <v>32</v>
      </c>
      <c r="C138" s="133">
        <v>136</v>
      </c>
      <c r="D138" s="75">
        <v>162</v>
      </c>
      <c r="E138" s="75">
        <v>182</v>
      </c>
      <c r="F138" s="75">
        <v>176</v>
      </c>
      <c r="G138" s="75">
        <v>171</v>
      </c>
      <c r="H138" s="130">
        <v>172</v>
      </c>
      <c r="I138" s="75">
        <v>145</v>
      </c>
      <c r="J138" s="130">
        <v>158</v>
      </c>
      <c r="K138" s="75">
        <v>188</v>
      </c>
      <c r="L138" s="130">
        <v>187</v>
      </c>
      <c r="M138" s="130">
        <v>201</v>
      </c>
      <c r="N138" s="131">
        <v>179</v>
      </c>
      <c r="O138" s="133">
        <v>148</v>
      </c>
      <c r="P138" s="130">
        <v>106</v>
      </c>
      <c r="Q138" s="75">
        <v>169</v>
      </c>
      <c r="R138" s="130">
        <v>247</v>
      </c>
      <c r="S138" s="75">
        <v>299</v>
      </c>
      <c r="T138" s="130">
        <v>309</v>
      </c>
      <c r="U138" s="131"/>
      <c r="V138" s="242">
        <f t="shared" si="163"/>
        <v>8.8235294117647065E-2</v>
      </c>
      <c r="W138" s="243">
        <f t="shared" si="158"/>
        <v>-0.34567901234567899</v>
      </c>
      <c r="X138" s="244">
        <f t="shared" si="159"/>
        <v>-7.1428571428571425E-2</v>
      </c>
      <c r="Y138" s="244">
        <f t="shared" si="159"/>
        <v>0.40340909090909088</v>
      </c>
      <c r="Z138" s="244">
        <f t="shared" si="159"/>
        <v>0.74853801169590639</v>
      </c>
      <c r="AA138" s="258"/>
      <c r="AB138" s="259"/>
      <c r="AC138" s="133">
        <f t="shared" si="103"/>
        <v>12</v>
      </c>
      <c r="AD138" s="74">
        <f t="shared" si="161"/>
        <v>-56</v>
      </c>
      <c r="AE138" s="75">
        <f t="shared" si="162"/>
        <v>-13</v>
      </c>
      <c r="AF138" s="75">
        <f t="shared" si="162"/>
        <v>71</v>
      </c>
      <c r="AG138" s="75">
        <f t="shared" si="162"/>
        <v>128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309</v>
      </c>
    </row>
    <row r="139" spans="1:36" s="68" customFormat="1" x14ac:dyDescent="0.25">
      <c r="A139" s="176"/>
      <c r="B139" s="69" t="s">
        <v>33</v>
      </c>
      <c r="C139" s="133">
        <v>27</v>
      </c>
      <c r="D139" s="75">
        <v>30</v>
      </c>
      <c r="E139" s="75">
        <v>35</v>
      </c>
      <c r="F139" s="75">
        <v>41</v>
      </c>
      <c r="G139" s="75">
        <v>37</v>
      </c>
      <c r="H139" s="130">
        <v>34</v>
      </c>
      <c r="I139" s="75">
        <v>22</v>
      </c>
      <c r="J139" s="130">
        <v>24</v>
      </c>
      <c r="K139" s="75">
        <v>26</v>
      </c>
      <c r="L139" s="130">
        <v>29</v>
      </c>
      <c r="M139" s="130">
        <v>33</v>
      </c>
      <c r="N139" s="131">
        <v>28</v>
      </c>
      <c r="O139" s="133">
        <v>18</v>
      </c>
      <c r="P139" s="130">
        <v>17</v>
      </c>
      <c r="Q139" s="75">
        <v>41</v>
      </c>
      <c r="R139" s="130">
        <v>45</v>
      </c>
      <c r="S139" s="75">
        <v>62</v>
      </c>
      <c r="T139" s="130">
        <v>71</v>
      </c>
      <c r="U139" s="131"/>
      <c r="V139" s="242">
        <f t="shared" si="163"/>
        <v>-0.33333333333333331</v>
      </c>
      <c r="W139" s="243">
        <f t="shared" si="158"/>
        <v>-0.43333333333333335</v>
      </c>
      <c r="X139" s="244">
        <f t="shared" si="159"/>
        <v>0.17142857142857143</v>
      </c>
      <c r="Y139" s="244">
        <f t="shared" si="159"/>
        <v>9.7560975609756101E-2</v>
      </c>
      <c r="Z139" s="244">
        <f t="shared" si="159"/>
        <v>0.67567567567567566</v>
      </c>
      <c r="AA139" s="258"/>
      <c r="AB139" s="259"/>
      <c r="AC139" s="133">
        <f t="shared" si="103"/>
        <v>-9</v>
      </c>
      <c r="AD139" s="74">
        <f t="shared" si="161"/>
        <v>-13</v>
      </c>
      <c r="AE139" s="75">
        <f t="shared" si="162"/>
        <v>6</v>
      </c>
      <c r="AF139" s="75">
        <f t="shared" si="162"/>
        <v>4</v>
      </c>
      <c r="AG139" s="75">
        <f t="shared" si="162"/>
        <v>25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71</v>
      </c>
    </row>
    <row r="140" spans="1:36" s="68" customFormat="1" x14ac:dyDescent="0.25">
      <c r="A140" s="176"/>
      <c r="B140" s="69" t="s">
        <v>34</v>
      </c>
      <c r="C140" s="133">
        <v>3</v>
      </c>
      <c r="D140" s="75">
        <v>3</v>
      </c>
      <c r="E140" s="75">
        <v>3</v>
      </c>
      <c r="F140" s="75">
        <v>3</v>
      </c>
      <c r="G140" s="75">
        <v>1</v>
      </c>
      <c r="H140" s="130">
        <v>1</v>
      </c>
      <c r="I140" s="75">
        <v>1</v>
      </c>
      <c r="J140" s="130">
        <v>1</v>
      </c>
      <c r="K140" s="75"/>
      <c r="L140" s="130"/>
      <c r="M140" s="130"/>
      <c r="N140" s="131"/>
      <c r="O140" s="133"/>
      <c r="P140" s="130">
        <v>1</v>
      </c>
      <c r="Q140" s="75">
        <v>1</v>
      </c>
      <c r="R140" s="130">
        <v>2</v>
      </c>
      <c r="S140" s="75">
        <v>4</v>
      </c>
      <c r="T140" s="130">
        <v>3</v>
      </c>
      <c r="U140" s="131"/>
      <c r="V140" s="242">
        <f t="shared" si="163"/>
        <v>-1</v>
      </c>
      <c r="W140" s="243">
        <f t="shared" si="158"/>
        <v>-0.66666666666666663</v>
      </c>
      <c r="X140" s="244">
        <f t="shared" si="159"/>
        <v>-0.66666666666666663</v>
      </c>
      <c r="Y140" s="244">
        <f t="shared" si="159"/>
        <v>-0.33333333333333331</v>
      </c>
      <c r="Z140" s="244">
        <f t="shared" si="159"/>
        <v>3</v>
      </c>
      <c r="AA140" s="258"/>
      <c r="AB140" s="259"/>
      <c r="AC140" s="133">
        <f t="shared" si="103"/>
        <v>-3</v>
      </c>
      <c r="AD140" s="74">
        <f t="shared" si="161"/>
        <v>-2</v>
      </c>
      <c r="AE140" s="75">
        <f t="shared" si="162"/>
        <v>-2</v>
      </c>
      <c r="AF140" s="75">
        <f t="shared" si="162"/>
        <v>-1</v>
      </c>
      <c r="AG140" s="75">
        <f t="shared" si="162"/>
        <v>3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3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11052</v>
      </c>
      <c r="D141" s="136">
        <f t="shared" ref="D141:AJ141" si="164">SUM(D136:D140)</f>
        <v>11737</v>
      </c>
      <c r="E141" s="136">
        <f t="shared" si="164"/>
        <v>13356</v>
      </c>
      <c r="F141" s="136">
        <f t="shared" si="164"/>
        <v>14086</v>
      </c>
      <c r="G141" s="136">
        <f t="shared" si="164"/>
        <v>13460</v>
      </c>
      <c r="H141" s="137">
        <f t="shared" si="164"/>
        <v>13309</v>
      </c>
      <c r="I141" s="136">
        <f t="shared" si="164"/>
        <v>13707</v>
      </c>
      <c r="J141" s="137">
        <f t="shared" si="164"/>
        <v>14107</v>
      </c>
      <c r="K141" s="136">
        <f t="shared" si="164"/>
        <v>13274</v>
      </c>
      <c r="L141" s="137">
        <f t="shared" si="164"/>
        <v>12625</v>
      </c>
      <c r="M141" s="137">
        <f t="shared" si="164"/>
        <v>11738</v>
      </c>
      <c r="N141" s="138">
        <f t="shared" si="164"/>
        <v>11635</v>
      </c>
      <c r="O141" s="135">
        <f t="shared" si="164"/>
        <v>10500</v>
      </c>
      <c r="P141" s="137">
        <v>7403</v>
      </c>
      <c r="Q141" s="136">
        <v>6543</v>
      </c>
      <c r="R141" s="137">
        <v>7106</v>
      </c>
      <c r="S141" s="136">
        <v>7584</v>
      </c>
      <c r="T141" s="137">
        <v>7507</v>
      </c>
      <c r="U141" s="138"/>
      <c r="V141" s="262">
        <f t="shared" si="163"/>
        <v>-4.9945711183496201E-2</v>
      </c>
      <c r="W141" s="262">
        <f t="shared" si="158"/>
        <v>-0.36925960637300842</v>
      </c>
      <c r="X141" s="262">
        <f t="shared" si="159"/>
        <v>-0.51010781671159033</v>
      </c>
      <c r="Y141" s="262">
        <f t="shared" si="159"/>
        <v>-0.49552747408774672</v>
      </c>
      <c r="Z141" s="262">
        <f t="shared" si="159"/>
        <v>-0.43655274888558693</v>
      </c>
      <c r="AA141" s="262"/>
      <c r="AB141" s="263"/>
      <c r="AC141" s="135">
        <f t="shared" si="156"/>
        <v>-552</v>
      </c>
      <c r="AD141" s="137">
        <f t="shared" si="164"/>
        <v>-4334</v>
      </c>
      <c r="AE141" s="136">
        <f t="shared" si="164"/>
        <v>-6813</v>
      </c>
      <c r="AF141" s="136">
        <f t="shared" si="164"/>
        <v>-6980</v>
      </c>
      <c r="AG141" s="136">
        <f t="shared" ref="AG141" si="165">SUM(AG136:AG140)</f>
        <v>-5876</v>
      </c>
      <c r="AH141" s="137"/>
      <c r="AI141" s="138"/>
      <c r="AJ141" s="135">
        <f t="shared" si="164"/>
        <v>7507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30955905.370000001</v>
      </c>
      <c r="D143" s="117">
        <v>25608881.640000001</v>
      </c>
      <c r="E143" s="117">
        <v>24214210.129999999</v>
      </c>
      <c r="F143" s="39">
        <v>28050500.579999998</v>
      </c>
      <c r="G143" s="117">
        <v>35332062.869999997</v>
      </c>
      <c r="H143" s="117">
        <v>43437884.590000004</v>
      </c>
      <c r="I143" s="117">
        <v>36535956.539999999</v>
      </c>
      <c r="J143" s="117">
        <v>28964607.890000001</v>
      </c>
      <c r="K143" s="117">
        <v>28844285.550000001</v>
      </c>
      <c r="L143" s="117">
        <v>35487362.270000003</v>
      </c>
      <c r="M143" s="117">
        <v>40109691.350000001</v>
      </c>
      <c r="N143" s="118">
        <v>35265330.689999998</v>
      </c>
      <c r="O143" s="116">
        <v>31722304.539999999</v>
      </c>
      <c r="P143" s="117">
        <v>30721872</v>
      </c>
      <c r="Q143" s="117">
        <v>30670306</v>
      </c>
      <c r="R143" s="117">
        <v>30343883</v>
      </c>
      <c r="S143" s="117">
        <v>50130186</v>
      </c>
      <c r="T143" s="117">
        <v>54754501</v>
      </c>
      <c r="U143" s="118"/>
      <c r="V143" s="242">
        <f>IF(ISERROR((O143-C143)/C143)=TRUE,0,(O143-C143)/C143)</f>
        <v>2.4757769505999689E-2</v>
      </c>
      <c r="W143" s="243">
        <f t="shared" ref="W143:W148" si="166">IF(ISERROR((P143-D143)/D143)=TRUE,0,(P143-D143)/D143)</f>
        <v>0.19965691715384098</v>
      </c>
      <c r="X143" s="244">
        <f t="shared" ref="X143:Z148" si="167">IF(ISERROR((Q143-E143)/E143)=TRUE,0,(Q143-E143)/E143)</f>
        <v>0.26662426052053101</v>
      </c>
      <c r="Y143" s="244">
        <f t="shared" si="167"/>
        <v>8.1759055010775211E-2</v>
      </c>
      <c r="Z143" s="244">
        <f t="shared" si="167"/>
        <v>0.41882986522603805</v>
      </c>
      <c r="AA143" s="209"/>
      <c r="AB143" s="210"/>
      <c r="AC143" s="39">
        <f t="shared" ref="AC143:AD147" si="168">O143-C143</f>
        <v>766399.16999999806</v>
      </c>
      <c r="AD143" s="74">
        <f t="shared" si="168"/>
        <v>5112990.3599999994</v>
      </c>
      <c r="AE143" s="75">
        <f t="shared" ref="AE143:AG147" si="169">Q143-E143</f>
        <v>6456095.870000001</v>
      </c>
      <c r="AF143" s="75">
        <f t="shared" si="169"/>
        <v>2293382.4200000018</v>
      </c>
      <c r="AG143" s="75">
        <f t="shared" si="169"/>
        <v>14798123.130000003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54754501</v>
      </c>
    </row>
    <row r="144" spans="1:36" x14ac:dyDescent="0.25">
      <c r="A144" s="176"/>
      <c r="B144" s="43" t="s">
        <v>31</v>
      </c>
      <c r="C144" s="116">
        <v>2576328.0299999998</v>
      </c>
      <c r="D144" s="117">
        <v>2146607.7000000002</v>
      </c>
      <c r="E144" s="117">
        <v>1973846.67</v>
      </c>
      <c r="F144" s="39">
        <v>2095655.5</v>
      </c>
      <c r="G144" s="117">
        <v>2344416.08</v>
      </c>
      <c r="H144" s="117">
        <v>3020792.25</v>
      </c>
      <c r="I144" s="117">
        <v>2653929.88</v>
      </c>
      <c r="J144" s="117">
        <v>2248410.94</v>
      </c>
      <c r="K144" s="117">
        <v>2269251.4300000002</v>
      </c>
      <c r="L144" s="117">
        <v>2737026.97</v>
      </c>
      <c r="M144" s="117">
        <v>3088910.87</v>
      </c>
      <c r="N144" s="118">
        <v>2479572.21</v>
      </c>
      <c r="O144" s="116">
        <v>2232924.37</v>
      </c>
      <c r="P144" s="117">
        <v>2227272</v>
      </c>
      <c r="Q144" s="117">
        <v>2105180</v>
      </c>
      <c r="R144" s="117">
        <v>1948791</v>
      </c>
      <c r="S144" s="117">
        <v>3017630</v>
      </c>
      <c r="T144" s="117">
        <v>3345334</v>
      </c>
      <c r="U144" s="118"/>
      <c r="V144" s="242">
        <f t="shared" ref="V144:V148" si="170">IF(ISERROR((O144-C144)/C144)=TRUE,0,(O144-C144)/C144)</f>
        <v>-0.13329190072119804</v>
      </c>
      <c r="W144" s="243">
        <f t="shared" si="166"/>
        <v>3.7577569483236178E-2</v>
      </c>
      <c r="X144" s="244">
        <f t="shared" si="167"/>
        <v>6.6536743707655915E-2</v>
      </c>
      <c r="Y144" s="244">
        <f t="shared" si="167"/>
        <v>-7.008045931213408E-2</v>
      </c>
      <c r="Z144" s="244">
        <f t="shared" si="167"/>
        <v>0.28715633105536448</v>
      </c>
      <c r="AA144" s="209"/>
      <c r="AB144" s="210"/>
      <c r="AC144" s="39">
        <f t="shared" si="168"/>
        <v>-343403.65999999968</v>
      </c>
      <c r="AD144" s="74">
        <f t="shared" si="168"/>
        <v>80664.299999999814</v>
      </c>
      <c r="AE144" s="75">
        <f t="shared" si="169"/>
        <v>131333.33000000007</v>
      </c>
      <c r="AF144" s="75">
        <f t="shared" si="169"/>
        <v>-146864.5</v>
      </c>
      <c r="AG144" s="75">
        <f t="shared" si="169"/>
        <v>673213.91999999993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3345334</v>
      </c>
    </row>
    <row r="145" spans="1:36" x14ac:dyDescent="0.25">
      <c r="A145" s="176"/>
      <c r="B145" s="43" t="s">
        <v>32</v>
      </c>
      <c r="C145" s="116">
        <v>7431596.1399999997</v>
      </c>
      <c r="D145" s="117">
        <v>6556674.79</v>
      </c>
      <c r="E145" s="117">
        <v>5872706.4800000004</v>
      </c>
      <c r="F145" s="39">
        <v>6449980.5700000003</v>
      </c>
      <c r="G145" s="117">
        <v>7156248.5700000003</v>
      </c>
      <c r="H145" s="117">
        <v>7897689.1100000003</v>
      </c>
      <c r="I145" s="117">
        <v>7528842.9100000001</v>
      </c>
      <c r="J145" s="117">
        <v>6451058.9500000002</v>
      </c>
      <c r="K145" s="117">
        <v>6342638.6500000004</v>
      </c>
      <c r="L145" s="117">
        <v>7671335.7800000003</v>
      </c>
      <c r="M145" s="117">
        <v>8364727.5499999998</v>
      </c>
      <c r="N145" s="118">
        <v>7831699.0800000001</v>
      </c>
      <c r="O145" s="116">
        <v>7211183.5999999996</v>
      </c>
      <c r="P145" s="117">
        <v>6907526</v>
      </c>
      <c r="Q145" s="117">
        <v>5864376</v>
      </c>
      <c r="R145" s="117">
        <v>5949302</v>
      </c>
      <c r="S145" s="117">
        <v>7991086</v>
      </c>
      <c r="T145" s="117">
        <v>8877700</v>
      </c>
      <c r="U145" s="118"/>
      <c r="V145" s="242">
        <f t="shared" si="170"/>
        <v>-2.965884257537171E-2</v>
      </c>
      <c r="W145" s="243">
        <f t="shared" si="166"/>
        <v>5.3510540210886373E-2</v>
      </c>
      <c r="X145" s="244">
        <f t="shared" si="167"/>
        <v>-1.4185078086859275E-3</v>
      </c>
      <c r="Y145" s="244">
        <f t="shared" si="167"/>
        <v>-7.7624818333367512E-2</v>
      </c>
      <c r="Z145" s="244">
        <f t="shared" si="167"/>
        <v>0.11665852881351209</v>
      </c>
      <c r="AA145" s="209"/>
      <c r="AB145" s="210"/>
      <c r="AC145" s="39">
        <f t="shared" si="168"/>
        <v>-220412.54000000004</v>
      </c>
      <c r="AD145" s="74">
        <f t="shared" si="168"/>
        <v>350851.20999999996</v>
      </c>
      <c r="AE145" s="75">
        <f t="shared" si="169"/>
        <v>-8330.480000000447</v>
      </c>
      <c r="AF145" s="75">
        <f t="shared" si="169"/>
        <v>-500678.5700000003</v>
      </c>
      <c r="AG145" s="75">
        <f t="shared" si="169"/>
        <v>834837.4299999997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8877700</v>
      </c>
    </row>
    <row r="146" spans="1:36" x14ac:dyDescent="0.25">
      <c r="A146" s="176"/>
      <c r="B146" s="43" t="s">
        <v>33</v>
      </c>
      <c r="C146" s="116">
        <v>12767529.970000001</v>
      </c>
      <c r="D146" s="117">
        <v>11641174.460000001</v>
      </c>
      <c r="E146" s="117">
        <v>10810663.779999999</v>
      </c>
      <c r="F146" s="39">
        <v>11347866.26</v>
      </c>
      <c r="G146" s="117">
        <v>12030757.539999999</v>
      </c>
      <c r="H146" s="117">
        <v>12527809.9</v>
      </c>
      <c r="I146" s="117">
        <v>12330253.73</v>
      </c>
      <c r="J146" s="117">
        <v>11208640.119999999</v>
      </c>
      <c r="K146" s="117">
        <v>10567197.029999999</v>
      </c>
      <c r="L146" s="117">
        <v>12431401.4</v>
      </c>
      <c r="M146" s="117">
        <v>13672163.85</v>
      </c>
      <c r="N146" s="118">
        <v>12927090.75</v>
      </c>
      <c r="O146" s="116">
        <v>11710033.289999999</v>
      </c>
      <c r="P146" s="117">
        <v>12099491</v>
      </c>
      <c r="Q146" s="117">
        <v>10666033</v>
      </c>
      <c r="R146" s="117">
        <v>11148120</v>
      </c>
      <c r="S146" s="117">
        <v>12768487</v>
      </c>
      <c r="T146" s="117">
        <v>14715590</v>
      </c>
      <c r="U146" s="118"/>
      <c r="V146" s="242">
        <f t="shared" si="170"/>
        <v>-8.2827037217442417E-2</v>
      </c>
      <c r="W146" s="243">
        <f t="shared" si="166"/>
        <v>3.9370300786644087E-2</v>
      </c>
      <c r="X146" s="244">
        <f t="shared" si="167"/>
        <v>-1.337852910267822E-2</v>
      </c>
      <c r="Y146" s="244">
        <f t="shared" si="167"/>
        <v>-1.7602098528785425E-2</v>
      </c>
      <c r="Z146" s="244">
        <f t="shared" si="167"/>
        <v>6.1320283244607802E-2</v>
      </c>
      <c r="AA146" s="209"/>
      <c r="AB146" s="210"/>
      <c r="AC146" s="39">
        <f t="shared" si="168"/>
        <v>-1057496.6800000016</v>
      </c>
      <c r="AD146" s="74">
        <f t="shared" si="168"/>
        <v>458316.53999999911</v>
      </c>
      <c r="AE146" s="75">
        <f t="shared" si="169"/>
        <v>-144630.77999999933</v>
      </c>
      <c r="AF146" s="75">
        <f t="shared" si="169"/>
        <v>-199746.25999999978</v>
      </c>
      <c r="AG146" s="75">
        <f t="shared" si="169"/>
        <v>737729.46000000089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14715590</v>
      </c>
    </row>
    <row r="147" spans="1:36" x14ac:dyDescent="0.25">
      <c r="A147" s="176"/>
      <c r="B147" s="43" t="s">
        <v>34</v>
      </c>
      <c r="C147" s="116">
        <v>15252895.32</v>
      </c>
      <c r="D147" s="117">
        <v>14598452.75</v>
      </c>
      <c r="E147" s="117">
        <v>12564331.07</v>
      </c>
      <c r="F147" s="39">
        <v>14148290.74</v>
      </c>
      <c r="G147" s="117">
        <v>13826718.949999999</v>
      </c>
      <c r="H147" s="117">
        <v>14646131.130000001</v>
      </c>
      <c r="I147" s="117">
        <v>15663748.83</v>
      </c>
      <c r="J147" s="117">
        <v>14326614</v>
      </c>
      <c r="K147" s="117">
        <v>13951052.810000001</v>
      </c>
      <c r="L147" s="117">
        <v>14233765.199999999</v>
      </c>
      <c r="M147" s="117">
        <v>14617621.4</v>
      </c>
      <c r="N147" s="118">
        <v>15238560.1</v>
      </c>
      <c r="O147" s="116">
        <v>12527458.449999999</v>
      </c>
      <c r="P147" s="117">
        <v>15138288</v>
      </c>
      <c r="Q147" s="117">
        <v>13497589</v>
      </c>
      <c r="R147" s="117">
        <v>15202310</v>
      </c>
      <c r="S147" s="117">
        <v>16337324</v>
      </c>
      <c r="T147" s="117">
        <v>16830115</v>
      </c>
      <c r="U147" s="118"/>
      <c r="V147" s="242">
        <f t="shared" si="170"/>
        <v>-0.1786832475291649</v>
      </c>
      <c r="W147" s="243">
        <f t="shared" si="166"/>
        <v>3.6978936004022758E-2</v>
      </c>
      <c r="X147" s="244">
        <f t="shared" si="167"/>
        <v>7.4278361880191976E-2</v>
      </c>
      <c r="Y147" s="244">
        <f t="shared" si="167"/>
        <v>7.449799268119929E-2</v>
      </c>
      <c r="Z147" s="244">
        <f t="shared" si="167"/>
        <v>0.18157634208656573</v>
      </c>
      <c r="AA147" s="209"/>
      <c r="AB147" s="210"/>
      <c r="AC147" s="39">
        <f t="shared" si="168"/>
        <v>-2725436.870000001</v>
      </c>
      <c r="AD147" s="74">
        <f t="shared" si="168"/>
        <v>539835.25</v>
      </c>
      <c r="AE147" s="75">
        <f t="shared" si="169"/>
        <v>933257.9299999997</v>
      </c>
      <c r="AF147" s="75">
        <f t="shared" si="169"/>
        <v>1054019.2599999998</v>
      </c>
      <c r="AG147" s="75">
        <f t="shared" si="169"/>
        <v>2510605.0500000007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16830115</v>
      </c>
    </row>
    <row r="148" spans="1:36" x14ac:dyDescent="0.25">
      <c r="A148" s="176"/>
      <c r="B148" s="43" t="s">
        <v>35</v>
      </c>
      <c r="C148" s="139">
        <f>SUM(C143:C147)</f>
        <v>68984254.829999998</v>
      </c>
      <c r="D148" s="156">
        <f>SUM(D143:D147)</f>
        <v>60551791.340000004</v>
      </c>
      <c r="E148" s="156">
        <f t="shared" ref="E148:O148" si="171">SUM(E143:E147)</f>
        <v>55435758.129999995</v>
      </c>
      <c r="F148" s="157">
        <f t="shared" si="171"/>
        <v>62092293.649999999</v>
      </c>
      <c r="G148" s="156">
        <f t="shared" si="171"/>
        <v>70690204.00999999</v>
      </c>
      <c r="H148" s="156">
        <f t="shared" si="171"/>
        <v>81530306.980000004</v>
      </c>
      <c r="I148" s="156">
        <f t="shared" si="171"/>
        <v>74712731.890000001</v>
      </c>
      <c r="J148" s="156">
        <f t="shared" si="171"/>
        <v>63199331.899999999</v>
      </c>
      <c r="K148" s="156">
        <f t="shared" si="171"/>
        <v>61974425.470000006</v>
      </c>
      <c r="L148" s="156">
        <f t="shared" si="171"/>
        <v>72560891.620000005</v>
      </c>
      <c r="M148" s="156">
        <f t="shared" si="171"/>
        <v>79853115.019999996</v>
      </c>
      <c r="N148" s="158">
        <f t="shared" si="171"/>
        <v>73742252.829999998</v>
      </c>
      <c r="O148" s="155">
        <f t="shared" si="171"/>
        <v>65403904.25</v>
      </c>
      <c r="P148" s="156">
        <v>67094449</v>
      </c>
      <c r="Q148" s="156">
        <v>62803484</v>
      </c>
      <c r="R148" s="156">
        <v>64592406</v>
      </c>
      <c r="S148" s="156">
        <v>90244713</v>
      </c>
      <c r="T148" s="156">
        <v>98523240</v>
      </c>
      <c r="U148" s="158"/>
      <c r="V148" s="246">
        <f t="shared" si="170"/>
        <v>-5.1900982170832534E-2</v>
      </c>
      <c r="W148" s="247">
        <f t="shared" si="166"/>
        <v>0.10805060453559154</v>
      </c>
      <c r="X148" s="248">
        <f t="shared" si="167"/>
        <v>0.13290565726046841</v>
      </c>
      <c r="Y148" s="248">
        <f t="shared" si="167"/>
        <v>4.026445478230456E-2</v>
      </c>
      <c r="Z148" s="248">
        <f t="shared" si="167"/>
        <v>0.27662261361183488</v>
      </c>
      <c r="AA148" s="256"/>
      <c r="AB148" s="257"/>
      <c r="AC148" s="157">
        <f t="shared" ref="AC148:AF148" si="172">SUM(AC143:AC147)</f>
        <v>-3580350.5800000043</v>
      </c>
      <c r="AD148" s="159">
        <f t="shared" si="172"/>
        <v>6542657.6599999983</v>
      </c>
      <c r="AE148" s="160">
        <f t="shared" si="172"/>
        <v>7367725.870000001</v>
      </c>
      <c r="AF148" s="160">
        <f t="shared" si="172"/>
        <v>2500112.3500000015</v>
      </c>
      <c r="AG148" s="160">
        <f t="shared" ref="AG148" si="173">SUM(AG143:AG147)</f>
        <v>19554508.990000006</v>
      </c>
      <c r="AH148" s="160"/>
      <c r="AI148" s="161"/>
      <c r="AJ148" s="50">
        <f t="shared" ref="AJ148" si="174">SUM(AJ143:AJ147)</f>
        <v>98523240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66"/>
      <c r="D150" s="205">
        <f t="shared" ref="D150:T150" si="175">(C66+C143+D94-D66-D143)/(C66+C143+D94-D143)</f>
        <v>0.63071213668185033</v>
      </c>
      <c r="E150" s="205">
        <f t="shared" si="175"/>
        <v>0.64474999903104047</v>
      </c>
      <c r="F150" s="206">
        <f t="shared" si="175"/>
        <v>0.62168607514711471</v>
      </c>
      <c r="G150" s="205">
        <f t="shared" si="175"/>
        <v>0.68430307587706041</v>
      </c>
      <c r="H150" s="205">
        <f t="shared" si="175"/>
        <v>0.68565574585131706</v>
      </c>
      <c r="I150" s="205">
        <f t="shared" si="175"/>
        <v>0.67483534647843213</v>
      </c>
      <c r="J150" s="205">
        <f t="shared" si="175"/>
        <v>0.66264601370566101</v>
      </c>
      <c r="K150" s="205">
        <f t="shared" si="175"/>
        <v>0.56082005726140349</v>
      </c>
      <c r="L150" s="205">
        <f t="shared" si="175"/>
        <v>0.60391934812296322</v>
      </c>
      <c r="M150" s="205">
        <f t="shared" si="175"/>
        <v>0.63788383346421307</v>
      </c>
      <c r="N150" s="207">
        <f t="shared" si="175"/>
        <v>0.57413688871529855</v>
      </c>
      <c r="O150" s="204">
        <f t="shared" si="175"/>
        <v>0.57111222034804077</v>
      </c>
      <c r="P150" s="205">
        <f t="shared" si="175"/>
        <v>0.52140194089274816</v>
      </c>
      <c r="Q150" s="205">
        <f t="shared" si="175"/>
        <v>0.50949200131382877</v>
      </c>
      <c r="R150" s="205">
        <f t="shared" si="175"/>
        <v>0.50128697522559362</v>
      </c>
      <c r="S150" s="205">
        <f t="shared" si="175"/>
        <v>0.54832397078851447</v>
      </c>
      <c r="T150" s="205">
        <f t="shared" si="175"/>
        <v>0.3991958022181834</v>
      </c>
      <c r="U150" s="207"/>
      <c r="V150" s="250"/>
      <c r="W150" s="243">
        <f t="shared" ref="W150:W155" si="176">IF(ISERROR((P150-D150)/D150)=TRUE,0,(P150-D150)/D150)</f>
        <v>-0.17331233923003045</v>
      </c>
      <c r="X150" s="244">
        <f t="shared" ref="X150:Z155" si="177">IF(ISERROR((Q150-E150)/E150)=TRUE,0,(Q150-E150)/E150)</f>
        <v>-0.20978363384332463</v>
      </c>
      <c r="Y150" s="244">
        <f t="shared" si="177"/>
        <v>-0.19366542815524709</v>
      </c>
      <c r="Z150" s="244">
        <f t="shared" si="177"/>
        <v>-0.19871181335004767</v>
      </c>
      <c r="AA150" s="209"/>
      <c r="AB150" s="210"/>
      <c r="AC150" s="264"/>
      <c r="AD150" s="208">
        <f t="shared" ref="AD150:AG155" si="178">P150-D150</f>
        <v>-0.10931019578910217</v>
      </c>
      <c r="AE150" s="208">
        <f t="shared" si="178"/>
        <v>-0.1352579977172117</v>
      </c>
      <c r="AF150" s="208">
        <f t="shared" si="178"/>
        <v>-0.12039909992152109</v>
      </c>
      <c r="AG150" s="208">
        <f t="shared" si="178"/>
        <v>-0.13597910508854594</v>
      </c>
      <c r="AH150" s="209"/>
      <c r="AI150" s="210"/>
      <c r="AJ150" s="211"/>
    </row>
    <row r="151" spans="1:36" x14ac:dyDescent="0.25">
      <c r="A151" s="176"/>
      <c r="B151" s="69" t="s">
        <v>31</v>
      </c>
      <c r="C151" s="266"/>
      <c r="D151" s="205">
        <f t="shared" ref="D151:T151" si="179">(C67+C144+D95-D67-D144)/(C67+C144+D95-D144)</f>
        <v>0.21053707748547873</v>
      </c>
      <c r="E151" s="205">
        <f t="shared" si="179"/>
        <v>0.24463109909835259</v>
      </c>
      <c r="F151" s="206">
        <f t="shared" si="179"/>
        <v>0.20989307910882862</v>
      </c>
      <c r="G151" s="205">
        <f t="shared" si="179"/>
        <v>0.24196726867937149</v>
      </c>
      <c r="H151" s="205">
        <f t="shared" si="179"/>
        <v>0.22500029916099443</v>
      </c>
      <c r="I151" s="205">
        <f t="shared" si="179"/>
        <v>0.21884967796053623</v>
      </c>
      <c r="J151" s="205">
        <f t="shared" si="179"/>
        <v>0.22288899940628193</v>
      </c>
      <c r="K151" s="205">
        <f t="shared" si="179"/>
        <v>0.16876347534626696</v>
      </c>
      <c r="L151" s="205">
        <f t="shared" si="179"/>
        <v>0.19237785271591412</v>
      </c>
      <c r="M151" s="205">
        <f t="shared" si="179"/>
        <v>0.18939038173219025</v>
      </c>
      <c r="N151" s="207">
        <f t="shared" si="179"/>
        <v>0.20940838327879016</v>
      </c>
      <c r="O151" s="204">
        <f t="shared" si="179"/>
        <v>0.1781233921976661</v>
      </c>
      <c r="P151" s="205">
        <f t="shared" si="179"/>
        <v>0.15921329793130734</v>
      </c>
      <c r="Q151" s="205">
        <f t="shared" si="179"/>
        <v>0.16933317323634259</v>
      </c>
      <c r="R151" s="205">
        <f t="shared" si="179"/>
        <v>0.16625081963252233</v>
      </c>
      <c r="S151" s="205">
        <f t="shared" si="179"/>
        <v>0.14334589897877525</v>
      </c>
      <c r="T151" s="205">
        <f t="shared" si="179"/>
        <v>9.6190323862614793E-2</v>
      </c>
      <c r="U151" s="207"/>
      <c r="V151" s="250"/>
      <c r="W151" s="243">
        <f t="shared" si="176"/>
        <v>-0.24377549155307962</v>
      </c>
      <c r="X151" s="244">
        <f t="shared" si="177"/>
        <v>-0.30780193581085491</v>
      </c>
      <c r="Y151" s="244">
        <f t="shared" si="177"/>
        <v>-0.20792614821605421</v>
      </c>
      <c r="Z151" s="244">
        <f t="shared" si="177"/>
        <v>-0.40758144784978528</v>
      </c>
      <c r="AA151" s="209"/>
      <c r="AB151" s="210"/>
      <c r="AC151" s="264"/>
      <c r="AD151" s="208">
        <f t="shared" si="178"/>
        <v>-5.1323779554171389E-2</v>
      </c>
      <c r="AE151" s="208">
        <f t="shared" si="178"/>
        <v>-7.5297925862010007E-2</v>
      </c>
      <c r="AF151" s="208">
        <f t="shared" si="178"/>
        <v>-4.3642259476306289E-2</v>
      </c>
      <c r="AG151" s="208">
        <f t="shared" si="178"/>
        <v>-9.8621369700596234E-2</v>
      </c>
      <c r="AH151" s="209"/>
      <c r="AI151" s="210"/>
      <c r="AJ151" s="211"/>
    </row>
    <row r="152" spans="1:36" x14ac:dyDescent="0.25">
      <c r="A152" s="176"/>
      <c r="B152" s="69" t="s">
        <v>32</v>
      </c>
      <c r="C152" s="266"/>
      <c r="D152" s="205">
        <f t="shared" ref="D152:D155" si="180">(C68+C145+D96-D68-D145)/(C68+C145+D96-D145)</f>
        <v>0.75558968123355985</v>
      </c>
      <c r="E152" s="205">
        <f t="shared" ref="E152:O152" si="181">(D68+D145+E96-E68-E145)/(D68+D145+E96-E145)</f>
        <v>0.76254733196928748</v>
      </c>
      <c r="F152" s="206">
        <f t="shared" si="181"/>
        <v>0.76975457375215306</v>
      </c>
      <c r="G152" s="205">
        <f t="shared" si="181"/>
        <v>0.76986272639208564</v>
      </c>
      <c r="H152" s="205">
        <f t="shared" si="181"/>
        <v>0.79089875322801062</v>
      </c>
      <c r="I152" s="205">
        <f t="shared" si="181"/>
        <v>0.76078639681387883</v>
      </c>
      <c r="J152" s="205">
        <f t="shared" si="181"/>
        <v>0.78044110347779616</v>
      </c>
      <c r="K152" s="205">
        <f t="shared" si="181"/>
        <v>0.71432808145716009</v>
      </c>
      <c r="L152" s="205">
        <f t="shared" si="181"/>
        <v>0.74266636893371352</v>
      </c>
      <c r="M152" s="205">
        <f t="shared" si="181"/>
        <v>0.77283910974153713</v>
      </c>
      <c r="N152" s="207">
        <f t="shared" si="181"/>
        <v>0.74585566593578045</v>
      </c>
      <c r="O152" s="204">
        <f t="shared" si="181"/>
        <v>0.7010267683395881</v>
      </c>
      <c r="P152" s="205">
        <f t="shared" ref="P152:T152" si="182">(O68+O145+P96-P68-P145)/(O68+O145+P96-P145)</f>
        <v>0.5866528082693554</v>
      </c>
      <c r="Q152" s="205">
        <f t="shared" si="182"/>
        <v>0.62257426908214064</v>
      </c>
      <c r="R152" s="205">
        <f t="shared" si="182"/>
        <v>0.60596629335003371</v>
      </c>
      <c r="S152" s="205">
        <f t="shared" si="182"/>
        <v>0.63119058659615912</v>
      </c>
      <c r="T152" s="205">
        <f t="shared" si="182"/>
        <v>0.47436766209082554</v>
      </c>
      <c r="U152" s="207"/>
      <c r="V152" s="250"/>
      <c r="W152" s="243">
        <f t="shared" si="176"/>
        <v>-0.22358282168226765</v>
      </c>
      <c r="X152" s="244">
        <f t="shared" si="177"/>
        <v>-0.18355983559166714</v>
      </c>
      <c r="Y152" s="244">
        <f t="shared" si="177"/>
        <v>-0.21277987294539438</v>
      </c>
      <c r="Z152" s="244">
        <f t="shared" si="177"/>
        <v>-0.1801258004083468</v>
      </c>
      <c r="AA152" s="209"/>
      <c r="AB152" s="210"/>
      <c r="AC152" s="264"/>
      <c r="AD152" s="208">
        <f t="shared" si="178"/>
        <v>-0.16893687296420445</v>
      </c>
      <c r="AE152" s="208">
        <f t="shared" si="178"/>
        <v>-0.13997306288714684</v>
      </c>
      <c r="AF152" s="208">
        <f t="shared" si="178"/>
        <v>-0.16378828040211935</v>
      </c>
      <c r="AG152" s="208">
        <f t="shared" si="178"/>
        <v>-0.13867213979592652</v>
      </c>
      <c r="AH152" s="209"/>
      <c r="AI152" s="210"/>
      <c r="AJ152" s="211"/>
    </row>
    <row r="153" spans="1:36" x14ac:dyDescent="0.25">
      <c r="A153" s="176"/>
      <c r="B153" s="69" t="s">
        <v>33</v>
      </c>
      <c r="C153" s="266"/>
      <c r="D153" s="205">
        <f t="shared" si="180"/>
        <v>0.85561288910572264</v>
      </c>
      <c r="E153" s="205">
        <f t="shared" ref="E153:O153" si="183">(D69+D146+E97-E69-E146)/(D69+D146+E97-E146)</f>
        <v>0.88230090471086009</v>
      </c>
      <c r="F153" s="206">
        <f t="shared" si="183"/>
        <v>0.88626660139822167</v>
      </c>
      <c r="G153" s="205">
        <f t="shared" si="183"/>
        <v>0.88664325043912018</v>
      </c>
      <c r="H153" s="205">
        <f t="shared" si="183"/>
        <v>0.88962536977943185</v>
      </c>
      <c r="I153" s="205">
        <f t="shared" si="183"/>
        <v>0.8682156741750513</v>
      </c>
      <c r="J153" s="205">
        <f t="shared" si="183"/>
        <v>0.88736079001303003</v>
      </c>
      <c r="K153" s="205">
        <f t="shared" si="183"/>
        <v>0.82699573833629414</v>
      </c>
      <c r="L153" s="205">
        <f t="shared" si="183"/>
        <v>0.84684031727463382</v>
      </c>
      <c r="M153" s="205">
        <f t="shared" si="183"/>
        <v>0.88113435562855558</v>
      </c>
      <c r="N153" s="207">
        <f t="shared" si="183"/>
        <v>0.86429434754866563</v>
      </c>
      <c r="O153" s="204">
        <f t="shared" si="183"/>
        <v>0.8288635470281982</v>
      </c>
      <c r="P153" s="205">
        <f t="shared" ref="P153:T153" si="184">(O69+O146+P97-P69-P146)/(O69+O146+P97-P146)</f>
        <v>0.70004308013429506</v>
      </c>
      <c r="Q153" s="205">
        <f t="shared" si="184"/>
        <v>0.77153407836276244</v>
      </c>
      <c r="R153" s="205">
        <f t="shared" si="184"/>
        <v>0.76116729672295314</v>
      </c>
      <c r="S153" s="205">
        <f t="shared" si="184"/>
        <v>0.77767050670434146</v>
      </c>
      <c r="T153" s="205">
        <f t="shared" si="184"/>
        <v>0.64895297858146272</v>
      </c>
      <c r="U153" s="207"/>
      <c r="V153" s="250"/>
      <c r="W153" s="243">
        <f t="shared" si="176"/>
        <v>-0.18182265712947296</v>
      </c>
      <c r="X153" s="244">
        <f t="shared" si="177"/>
        <v>-0.12554314039199266</v>
      </c>
      <c r="Y153" s="244">
        <f t="shared" si="177"/>
        <v>-0.14115312985720682</v>
      </c>
      <c r="Z153" s="244">
        <f t="shared" si="177"/>
        <v>-0.12290483650646269</v>
      </c>
      <c r="AA153" s="209"/>
      <c r="AB153" s="210"/>
      <c r="AC153" s="264"/>
      <c r="AD153" s="208">
        <f t="shared" si="178"/>
        <v>-0.15556980897142758</v>
      </c>
      <c r="AE153" s="208">
        <f t="shared" si="178"/>
        <v>-0.11076682634809765</v>
      </c>
      <c r="AF153" s="208">
        <f t="shared" si="178"/>
        <v>-0.12509930467526853</v>
      </c>
      <c r="AG153" s="208">
        <f t="shared" si="178"/>
        <v>-0.10897274373477872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66"/>
      <c r="D154" s="205">
        <f t="shared" si="180"/>
        <v>0.89530639577071314</v>
      </c>
      <c r="E154" s="205">
        <f t="shared" ref="E154:O154" si="185">(D70+D147+E98-E70-E147)/(D70+D147+E98-E147)</f>
        <v>0.92259370248201811</v>
      </c>
      <c r="F154" s="206">
        <f t="shared" si="185"/>
        <v>0.91653428359372169</v>
      </c>
      <c r="G154" s="205">
        <f t="shared" si="185"/>
        <v>0.90841641471737944</v>
      </c>
      <c r="H154" s="205">
        <f t="shared" si="185"/>
        <v>0.9402587935793274</v>
      </c>
      <c r="I154" s="205">
        <f t="shared" si="185"/>
        <v>0.88164537318843317</v>
      </c>
      <c r="J154" s="205">
        <f t="shared" si="185"/>
        <v>0.9500999713149445</v>
      </c>
      <c r="K154" s="205">
        <f t="shared" si="185"/>
        <v>0.90325752320250852</v>
      </c>
      <c r="L154" s="205">
        <f t="shared" si="185"/>
        <v>0.88106372045346515</v>
      </c>
      <c r="M154" s="205">
        <f t="shared" si="185"/>
        <v>0.89304673537354051</v>
      </c>
      <c r="N154" s="207">
        <f t="shared" si="185"/>
        <v>0.91425090643507423</v>
      </c>
      <c r="O154" s="204">
        <f t="shared" si="185"/>
        <v>0.86873872351054937</v>
      </c>
      <c r="P154" s="205">
        <f t="shared" ref="P154:T154" si="186">(O70+O147+P98-P70-P147)/(O70+O147+P98-P147)</f>
        <v>0.85539964811580327</v>
      </c>
      <c r="Q154" s="205">
        <f t="shared" si="186"/>
        <v>0.88247704696734319</v>
      </c>
      <c r="R154" s="205">
        <f t="shared" si="186"/>
        <v>0.88791196247446924</v>
      </c>
      <c r="S154" s="205">
        <f t="shared" si="186"/>
        <v>0.8430742309769097</v>
      </c>
      <c r="T154" s="205">
        <f t="shared" si="186"/>
        <v>0.72801067948746911</v>
      </c>
      <c r="U154" s="207"/>
      <c r="V154" s="250"/>
      <c r="W154" s="243">
        <f t="shared" si="176"/>
        <v>-4.4573285573992413E-2</v>
      </c>
      <c r="X154" s="244">
        <f t="shared" si="177"/>
        <v>-4.3482472736103263E-2</v>
      </c>
      <c r="Y154" s="244">
        <f t="shared" si="177"/>
        <v>-3.1228860318268308E-2</v>
      </c>
      <c r="Z154" s="244">
        <f t="shared" si="177"/>
        <v>-7.1929769962158344E-2</v>
      </c>
      <c r="AA154" s="209"/>
      <c r="AB154" s="210"/>
      <c r="AC154" s="264"/>
      <c r="AD154" s="208">
        <f t="shared" si="178"/>
        <v>-3.9906747654909869E-2</v>
      </c>
      <c r="AE154" s="208">
        <f t="shared" si="178"/>
        <v>-4.0116655514674915E-2</v>
      </c>
      <c r="AF154" s="208">
        <f t="shared" si="178"/>
        <v>-2.8622321119252447E-2</v>
      </c>
      <c r="AG154" s="208">
        <f t="shared" si="178"/>
        <v>-6.5342183740469739E-2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67"/>
      <c r="D155" s="213">
        <f t="shared" si="180"/>
        <v>0.68194619899927622</v>
      </c>
      <c r="E155" s="213">
        <f t="shared" ref="E155:O155" si="187">(D71+D148+E99-E71-E148)/(D71+D148+E99-E148)</f>
        <v>0.70140124143580407</v>
      </c>
      <c r="F155" s="214">
        <f t="shared" si="187"/>
        <v>0.67925587931629527</v>
      </c>
      <c r="G155" s="213">
        <f t="shared" si="187"/>
        <v>0.72148428801220843</v>
      </c>
      <c r="H155" s="213">
        <f t="shared" si="187"/>
        <v>0.72434453036787871</v>
      </c>
      <c r="I155" s="213">
        <f t="shared" si="187"/>
        <v>0.69798512355622078</v>
      </c>
      <c r="J155" s="213">
        <f t="shared" si="187"/>
        <v>0.71305693817289761</v>
      </c>
      <c r="K155" s="213">
        <f t="shared" si="187"/>
        <v>0.61835886570953014</v>
      </c>
      <c r="L155" s="213">
        <f t="shared" si="187"/>
        <v>0.64752925917133919</v>
      </c>
      <c r="M155" s="213">
        <f t="shared" si="187"/>
        <v>0.68045591450658827</v>
      </c>
      <c r="N155" s="215">
        <f t="shared" si="187"/>
        <v>0.63777569453718419</v>
      </c>
      <c r="O155" s="212">
        <f t="shared" si="187"/>
        <v>0.61972635239183138</v>
      </c>
      <c r="P155" s="213">
        <f t="shared" ref="P155:T155" si="188">(O71+O148+P99-P71-P148)/(O71+O148+P99-P148)</f>
        <v>0.55585524849000012</v>
      </c>
      <c r="Q155" s="213">
        <f t="shared" si="188"/>
        <v>0.57413199186148167</v>
      </c>
      <c r="R155" s="213">
        <f t="shared" si="188"/>
        <v>0.56749652108091708</v>
      </c>
      <c r="S155" s="213">
        <f t="shared" si="188"/>
        <v>0.58628442879390452</v>
      </c>
      <c r="T155" s="213">
        <f t="shared" si="188"/>
        <v>0.43192141651872729</v>
      </c>
      <c r="U155" s="215"/>
      <c r="V155" s="267"/>
      <c r="W155" s="216">
        <f t="shared" si="176"/>
        <v>-0.1848986777759134</v>
      </c>
      <c r="X155" s="217">
        <f t="shared" si="177"/>
        <v>-0.18144999189593072</v>
      </c>
      <c r="Y155" s="217">
        <f t="shared" si="177"/>
        <v>-0.16453204401833008</v>
      </c>
      <c r="Z155" s="217">
        <f t="shared" si="177"/>
        <v>-0.18739127305294298</v>
      </c>
      <c r="AA155" s="217"/>
      <c r="AB155" s="218"/>
      <c r="AC155" s="265"/>
      <c r="AD155" s="216">
        <f t="shared" ref="AD155" si="189">P155-D155</f>
        <v>-0.1260909505092761</v>
      </c>
      <c r="AE155" s="217">
        <f t="shared" ref="AE155" si="190">Q155-E155</f>
        <v>-0.1272692495743224</v>
      </c>
      <c r="AF155" s="217">
        <f t="shared" si="178"/>
        <v>-0.11175935823537819</v>
      </c>
      <c r="AG155" s="217">
        <f t="shared" si="178"/>
        <v>-0.13519985921830391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Z144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AJ1" sqref="AJ1:AJ1048576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581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44058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44058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44058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222692</v>
      </c>
      <c r="D10" s="71">
        <v>222614</v>
      </c>
      <c r="E10" s="71">
        <v>222273</v>
      </c>
      <c r="F10" s="71">
        <v>222068</v>
      </c>
      <c r="G10" s="71">
        <v>221977</v>
      </c>
      <c r="H10" s="71">
        <v>222043</v>
      </c>
      <c r="I10" s="71">
        <v>222334</v>
      </c>
      <c r="J10" s="71">
        <v>222714</v>
      </c>
      <c r="K10" s="71">
        <v>224268</v>
      </c>
      <c r="L10" s="71">
        <v>225445</v>
      </c>
      <c r="M10" s="71">
        <v>225330</v>
      </c>
      <c r="N10" s="72">
        <v>225922</v>
      </c>
      <c r="O10" s="70">
        <v>226356</v>
      </c>
      <c r="P10" s="71">
        <v>226961</v>
      </c>
      <c r="Q10" s="71">
        <v>226267</v>
      </c>
      <c r="R10" s="71">
        <v>226101</v>
      </c>
      <c r="S10" s="71">
        <v>225453</v>
      </c>
      <c r="T10" s="71">
        <v>225601</v>
      </c>
      <c r="U10" s="72"/>
      <c r="V10" s="211">
        <f t="shared" ref="V10:Z15" si="0">IF(ISERROR((O10-C10)/C10)=TRUE,0,(O10-C10)/C10)</f>
        <v>1.645321789736497E-2</v>
      </c>
      <c r="W10" s="211">
        <f t="shared" si="0"/>
        <v>1.9527073768945351E-2</v>
      </c>
      <c r="X10" s="211">
        <f t="shared" si="0"/>
        <v>1.7968894107696393E-2</v>
      </c>
      <c r="Y10" s="211">
        <f t="shared" si="0"/>
        <v>1.8161103806041391E-2</v>
      </c>
      <c r="Z10" s="211">
        <f t="shared" si="0"/>
        <v>1.5659280015497101E-2</v>
      </c>
      <c r="AA10" s="236"/>
      <c r="AB10" s="237"/>
      <c r="AC10" s="73">
        <f>O10-C10</f>
        <v>3664</v>
      </c>
      <c r="AD10" s="74">
        <f t="shared" ref="AD10:AG14" si="1">P10-D10</f>
        <v>4347</v>
      </c>
      <c r="AE10" s="75">
        <f t="shared" si="1"/>
        <v>3994</v>
      </c>
      <c r="AF10" s="75">
        <f t="shared" si="1"/>
        <v>4033</v>
      </c>
      <c r="AG10" s="75">
        <f t="shared" si="1"/>
        <v>3476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225601</v>
      </c>
    </row>
    <row r="11" spans="1:36" s="68" customFormat="1" x14ac:dyDescent="0.25">
      <c r="A11" s="176"/>
      <c r="B11" s="69" t="s">
        <v>31</v>
      </c>
      <c r="C11" s="70">
        <v>20348</v>
      </c>
      <c r="D11" s="71">
        <v>20333</v>
      </c>
      <c r="E11" s="71">
        <v>20344</v>
      </c>
      <c r="F11" s="71">
        <v>20299</v>
      </c>
      <c r="G11" s="71">
        <v>20268</v>
      </c>
      <c r="H11" s="71">
        <v>20257</v>
      </c>
      <c r="I11" s="71">
        <v>20248</v>
      </c>
      <c r="J11" s="71">
        <v>20320</v>
      </c>
      <c r="K11" s="71">
        <v>20456</v>
      </c>
      <c r="L11" s="71">
        <v>20531</v>
      </c>
      <c r="M11" s="71">
        <v>20537</v>
      </c>
      <c r="N11" s="72">
        <v>20563</v>
      </c>
      <c r="O11" s="70">
        <v>20575</v>
      </c>
      <c r="P11" s="71">
        <v>20581</v>
      </c>
      <c r="Q11" s="71">
        <v>21087</v>
      </c>
      <c r="R11" s="71">
        <v>21079</v>
      </c>
      <c r="S11" s="71">
        <v>21495</v>
      </c>
      <c r="T11" s="71">
        <v>21339</v>
      </c>
      <c r="U11" s="72"/>
      <c r="V11" s="211">
        <f t="shared" si="0"/>
        <v>1.115588755651661E-2</v>
      </c>
      <c r="W11" s="211">
        <f t="shared" si="0"/>
        <v>1.2196921261004278E-2</v>
      </c>
      <c r="X11" s="211">
        <f t="shared" si="0"/>
        <v>3.6521824616594575E-2</v>
      </c>
      <c r="Y11" s="211">
        <f t="shared" si="0"/>
        <v>3.8425538203852409E-2</v>
      </c>
      <c r="Z11" s="211">
        <f t="shared" si="0"/>
        <v>6.0538780343398463E-2</v>
      </c>
      <c r="AA11" s="236"/>
      <c r="AB11" s="237"/>
      <c r="AC11" s="73">
        <f t="shared" ref="AC11:AC14" si="2">O11-C11</f>
        <v>227</v>
      </c>
      <c r="AD11" s="74">
        <f t="shared" si="1"/>
        <v>248</v>
      </c>
      <c r="AE11" s="75">
        <f t="shared" si="1"/>
        <v>743</v>
      </c>
      <c r="AF11" s="75">
        <f t="shared" si="1"/>
        <v>780</v>
      </c>
      <c r="AG11" s="75">
        <f t="shared" si="1"/>
        <v>1227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21339</v>
      </c>
    </row>
    <row r="12" spans="1:36" s="68" customFormat="1" x14ac:dyDescent="0.25">
      <c r="A12" s="176"/>
      <c r="B12" s="69" t="s">
        <v>32</v>
      </c>
      <c r="C12" s="70">
        <v>18657</v>
      </c>
      <c r="D12" s="71">
        <v>18643</v>
      </c>
      <c r="E12" s="71">
        <v>18600</v>
      </c>
      <c r="F12" s="71">
        <v>18536</v>
      </c>
      <c r="G12" s="71">
        <v>18504</v>
      </c>
      <c r="H12" s="71">
        <v>18512</v>
      </c>
      <c r="I12" s="71">
        <v>18530</v>
      </c>
      <c r="J12" s="71">
        <v>18601</v>
      </c>
      <c r="K12" s="71">
        <v>18889</v>
      </c>
      <c r="L12" s="71">
        <v>19026</v>
      </c>
      <c r="M12" s="71">
        <v>19036</v>
      </c>
      <c r="N12" s="72">
        <v>19131</v>
      </c>
      <c r="O12" s="70">
        <v>19170</v>
      </c>
      <c r="P12" s="71">
        <v>19219</v>
      </c>
      <c r="Q12" s="71">
        <v>19160</v>
      </c>
      <c r="R12" s="71">
        <v>19074</v>
      </c>
      <c r="S12" s="71">
        <v>19026</v>
      </c>
      <c r="T12" s="71">
        <v>19040</v>
      </c>
      <c r="U12" s="72"/>
      <c r="V12" s="211">
        <f t="shared" si="0"/>
        <v>2.7496382054992764E-2</v>
      </c>
      <c r="W12" s="211">
        <f t="shared" si="0"/>
        <v>3.0896314970766506E-2</v>
      </c>
      <c r="X12" s="211">
        <f t="shared" si="0"/>
        <v>3.0107526881720432E-2</v>
      </c>
      <c r="Y12" s="211">
        <f t="shared" si="0"/>
        <v>2.9024600776866638E-2</v>
      </c>
      <c r="Z12" s="211">
        <f t="shared" si="0"/>
        <v>2.821011673151751E-2</v>
      </c>
      <c r="AA12" s="236"/>
      <c r="AB12" s="237"/>
      <c r="AC12" s="73">
        <f t="shared" si="2"/>
        <v>513</v>
      </c>
      <c r="AD12" s="74">
        <f t="shared" si="1"/>
        <v>576</v>
      </c>
      <c r="AE12" s="75">
        <f t="shared" si="1"/>
        <v>560</v>
      </c>
      <c r="AF12" s="75">
        <f t="shared" si="1"/>
        <v>538</v>
      </c>
      <c r="AG12" s="75">
        <f t="shared" si="1"/>
        <v>522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19040</v>
      </c>
    </row>
    <row r="13" spans="1:36" s="68" customFormat="1" x14ac:dyDescent="0.25">
      <c r="A13" s="176"/>
      <c r="B13" s="69" t="s">
        <v>33</v>
      </c>
      <c r="C13" s="70">
        <v>5102</v>
      </c>
      <c r="D13" s="71">
        <v>5104</v>
      </c>
      <c r="E13" s="71">
        <v>5100</v>
      </c>
      <c r="F13" s="71">
        <v>5101</v>
      </c>
      <c r="G13" s="71">
        <v>5102</v>
      </c>
      <c r="H13" s="71">
        <v>5102</v>
      </c>
      <c r="I13" s="71">
        <v>5115</v>
      </c>
      <c r="J13" s="71">
        <v>5124</v>
      </c>
      <c r="K13" s="71">
        <v>5151</v>
      </c>
      <c r="L13" s="71">
        <v>5169</v>
      </c>
      <c r="M13" s="71">
        <v>5170</v>
      </c>
      <c r="N13" s="72">
        <v>5182</v>
      </c>
      <c r="O13" s="70">
        <v>5179</v>
      </c>
      <c r="P13" s="71">
        <v>5189</v>
      </c>
      <c r="Q13" s="71">
        <v>5190</v>
      </c>
      <c r="R13" s="71">
        <v>5188</v>
      </c>
      <c r="S13" s="71">
        <v>5186</v>
      </c>
      <c r="T13" s="71">
        <v>5148</v>
      </c>
      <c r="U13" s="72"/>
      <c r="V13" s="211">
        <f t="shared" si="0"/>
        <v>1.5092120736965895E-2</v>
      </c>
      <c r="W13" s="211">
        <f t="shared" si="0"/>
        <v>1.6653605015673981E-2</v>
      </c>
      <c r="X13" s="211">
        <f t="shared" si="0"/>
        <v>1.7647058823529412E-2</v>
      </c>
      <c r="Y13" s="211">
        <f t="shared" si="0"/>
        <v>1.7055479317780828E-2</v>
      </c>
      <c r="Z13" s="211">
        <f t="shared" si="0"/>
        <v>1.6464131713053703E-2</v>
      </c>
      <c r="AA13" s="236"/>
      <c r="AB13" s="237"/>
      <c r="AC13" s="73">
        <f t="shared" si="2"/>
        <v>77</v>
      </c>
      <c r="AD13" s="74">
        <f t="shared" si="1"/>
        <v>85</v>
      </c>
      <c r="AE13" s="75">
        <f t="shared" si="1"/>
        <v>90</v>
      </c>
      <c r="AF13" s="75">
        <f t="shared" si="1"/>
        <v>87</v>
      </c>
      <c r="AG13" s="75">
        <f t="shared" si="1"/>
        <v>84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5148</v>
      </c>
    </row>
    <row r="14" spans="1:36" s="68" customFormat="1" x14ac:dyDescent="0.25">
      <c r="A14" s="176"/>
      <c r="B14" s="69" t="s">
        <v>34</v>
      </c>
      <c r="C14" s="70">
        <v>774</v>
      </c>
      <c r="D14" s="71">
        <v>773</v>
      </c>
      <c r="E14" s="71">
        <v>771</v>
      </c>
      <c r="F14" s="71">
        <v>769</v>
      </c>
      <c r="G14" s="71">
        <v>769</v>
      </c>
      <c r="H14" s="71">
        <v>768</v>
      </c>
      <c r="I14" s="71">
        <v>769</v>
      </c>
      <c r="J14" s="71">
        <v>773</v>
      </c>
      <c r="K14" s="71">
        <v>779</v>
      </c>
      <c r="L14" s="71">
        <v>781</v>
      </c>
      <c r="M14" s="71">
        <v>782</v>
      </c>
      <c r="N14" s="72">
        <v>783</v>
      </c>
      <c r="O14" s="70">
        <v>784</v>
      </c>
      <c r="P14" s="71">
        <v>784</v>
      </c>
      <c r="Q14" s="71">
        <v>781</v>
      </c>
      <c r="R14" s="71">
        <v>779</v>
      </c>
      <c r="S14" s="71">
        <v>777</v>
      </c>
      <c r="T14" s="71">
        <v>783</v>
      </c>
      <c r="U14" s="72"/>
      <c r="V14" s="211">
        <f t="shared" si="0"/>
        <v>1.2919896640826873E-2</v>
      </c>
      <c r="W14" s="211">
        <f t="shared" si="0"/>
        <v>1.4230271668822769E-2</v>
      </c>
      <c r="X14" s="211">
        <f t="shared" si="0"/>
        <v>1.2970168612191959E-2</v>
      </c>
      <c r="Y14" s="211">
        <f t="shared" si="0"/>
        <v>1.3003901170351105E-2</v>
      </c>
      <c r="Z14" s="211">
        <f t="shared" si="0"/>
        <v>1.0403120936280884E-2</v>
      </c>
      <c r="AA14" s="236"/>
      <c r="AB14" s="237"/>
      <c r="AC14" s="73">
        <f t="shared" si="2"/>
        <v>10</v>
      </c>
      <c r="AD14" s="74">
        <f t="shared" si="1"/>
        <v>11</v>
      </c>
      <c r="AE14" s="75">
        <f t="shared" si="1"/>
        <v>10</v>
      </c>
      <c r="AF14" s="75">
        <f t="shared" si="1"/>
        <v>10</v>
      </c>
      <c r="AG14" s="75">
        <f t="shared" si="1"/>
        <v>8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783</v>
      </c>
    </row>
    <row r="15" spans="1:36" s="85" customFormat="1" ht="15.75" thickBot="1" x14ac:dyDescent="0.3">
      <c r="A15" s="177"/>
      <c r="B15" s="77" t="s">
        <v>35</v>
      </c>
      <c r="C15" s="78">
        <f>SUM(C10:C14)</f>
        <v>267573</v>
      </c>
      <c r="D15" s="79">
        <f t="shared" ref="D15:AJ15" si="3">SUM(D10:D14)</f>
        <v>267467</v>
      </c>
      <c r="E15" s="79">
        <f t="shared" si="3"/>
        <v>267088</v>
      </c>
      <c r="F15" s="79">
        <f t="shared" si="3"/>
        <v>266773</v>
      </c>
      <c r="G15" s="79">
        <f t="shared" si="3"/>
        <v>266620</v>
      </c>
      <c r="H15" s="79">
        <f t="shared" si="3"/>
        <v>266682</v>
      </c>
      <c r="I15" s="79">
        <f t="shared" si="3"/>
        <v>266996</v>
      </c>
      <c r="J15" s="79">
        <f t="shared" si="3"/>
        <v>267532</v>
      </c>
      <c r="K15" s="79">
        <f t="shared" si="3"/>
        <v>269543</v>
      </c>
      <c r="L15" s="79">
        <f t="shared" si="3"/>
        <v>270952</v>
      </c>
      <c r="M15" s="79">
        <f t="shared" si="3"/>
        <v>270855</v>
      </c>
      <c r="N15" s="80">
        <f t="shared" si="3"/>
        <v>271581</v>
      </c>
      <c r="O15" s="78">
        <f t="shared" si="3"/>
        <v>272064</v>
      </c>
      <c r="P15" s="79">
        <v>272734</v>
      </c>
      <c r="Q15" s="79">
        <v>272485</v>
      </c>
      <c r="R15" s="79">
        <v>272221</v>
      </c>
      <c r="S15" s="79">
        <v>271937</v>
      </c>
      <c r="T15" s="79">
        <v>271911</v>
      </c>
      <c r="U15" s="80"/>
      <c r="V15" s="214">
        <f t="shared" si="0"/>
        <v>1.6784204684329136E-2</v>
      </c>
      <c r="W15" s="216">
        <f t="shared" si="0"/>
        <v>1.9692148937999827E-2</v>
      </c>
      <c r="X15" s="217">
        <f t="shared" si="0"/>
        <v>2.0206823219313486E-2</v>
      </c>
      <c r="Y15" s="217">
        <f t="shared" si="0"/>
        <v>2.0421856784607138E-2</v>
      </c>
      <c r="Z15" s="217">
        <f t="shared" si="0"/>
        <v>1.9942239891981097E-2</v>
      </c>
      <c r="AA15" s="217"/>
      <c r="AB15" s="218"/>
      <c r="AC15" s="81">
        <f t="shared" ref="AC15:AF15" si="4">SUM(AC10:AC14)</f>
        <v>4491</v>
      </c>
      <c r="AD15" s="82">
        <f t="shared" si="4"/>
        <v>5267</v>
      </c>
      <c r="AE15" s="83">
        <f t="shared" si="4"/>
        <v>5397</v>
      </c>
      <c r="AF15" s="83">
        <f t="shared" si="4"/>
        <v>5448</v>
      </c>
      <c r="AG15" s="83">
        <f t="shared" ref="AG15" si="5">SUM(AG10:AG14)</f>
        <v>5317</v>
      </c>
      <c r="AH15" s="83"/>
      <c r="AI15" s="84"/>
      <c r="AJ15" s="81">
        <f t="shared" si="3"/>
        <v>271911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39582</v>
      </c>
      <c r="D17" s="95">
        <v>43164</v>
      </c>
      <c r="E17" s="95">
        <v>40708</v>
      </c>
      <c r="F17" s="95">
        <v>39047</v>
      </c>
      <c r="G17" s="95">
        <v>40653</v>
      </c>
      <c r="H17" s="95">
        <v>39147</v>
      </c>
      <c r="I17" s="95">
        <v>38855</v>
      </c>
      <c r="J17" s="95">
        <v>38524</v>
      </c>
      <c r="K17" s="95">
        <v>43264</v>
      </c>
      <c r="L17" s="95">
        <v>41424</v>
      </c>
      <c r="M17" s="95">
        <v>43218</v>
      </c>
      <c r="N17" s="96">
        <v>49120</v>
      </c>
      <c r="O17" s="94">
        <v>52486</v>
      </c>
      <c r="P17" s="95">
        <v>54860</v>
      </c>
      <c r="Q17" s="95">
        <v>52102</v>
      </c>
      <c r="R17" s="95">
        <v>53033</v>
      </c>
      <c r="S17" s="95">
        <v>48594</v>
      </c>
      <c r="T17" s="95">
        <v>47934</v>
      </c>
      <c r="U17" s="96"/>
      <c r="V17" s="211">
        <f t="shared" ref="V17:Z22" si="6">IF(ISERROR((O17-C17)/C17)=TRUE,0,(O17-C17)/C17)</f>
        <v>0.32600677075438328</v>
      </c>
      <c r="W17" s="211">
        <f t="shared" si="6"/>
        <v>0.27096654619590399</v>
      </c>
      <c r="X17" s="211">
        <f t="shared" si="6"/>
        <v>0.27989584356883168</v>
      </c>
      <c r="Y17" s="211">
        <f t="shared" si="6"/>
        <v>0.3581837273029938</v>
      </c>
      <c r="Z17" s="211">
        <f t="shared" si="6"/>
        <v>0.19533613755442403</v>
      </c>
      <c r="AA17" s="244"/>
      <c r="AB17" s="245"/>
      <c r="AC17" s="97">
        <f t="shared" ref="AC17:AG21" si="7">O17-C17</f>
        <v>12904</v>
      </c>
      <c r="AD17" s="74">
        <f t="shared" si="7"/>
        <v>11696</v>
      </c>
      <c r="AE17" s="75">
        <f t="shared" si="7"/>
        <v>11394</v>
      </c>
      <c r="AF17" s="75">
        <f t="shared" si="7"/>
        <v>13986</v>
      </c>
      <c r="AG17" s="75">
        <f t="shared" si="7"/>
        <v>7941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47934</v>
      </c>
    </row>
    <row r="18" spans="1:36" s="68" customFormat="1" x14ac:dyDescent="0.25">
      <c r="A18" s="176"/>
      <c r="B18" s="69" t="s">
        <v>31</v>
      </c>
      <c r="C18" s="94">
        <v>9251</v>
      </c>
      <c r="D18" s="95">
        <v>9517</v>
      </c>
      <c r="E18" s="95">
        <v>8320</v>
      </c>
      <c r="F18" s="95">
        <v>6961</v>
      </c>
      <c r="G18" s="95">
        <v>6591</v>
      </c>
      <c r="H18" s="95">
        <v>6512</v>
      </c>
      <c r="I18" s="95">
        <v>6705</v>
      </c>
      <c r="J18" s="95">
        <v>6886</v>
      </c>
      <c r="K18" s="95">
        <v>7428</v>
      </c>
      <c r="L18" s="95">
        <v>7835</v>
      </c>
      <c r="M18" s="95">
        <v>8814</v>
      </c>
      <c r="N18" s="96">
        <v>6975</v>
      </c>
      <c r="O18" s="94">
        <v>6890</v>
      </c>
      <c r="P18" s="95">
        <v>7050</v>
      </c>
      <c r="Q18" s="95">
        <v>6801</v>
      </c>
      <c r="R18" s="95">
        <v>6989</v>
      </c>
      <c r="S18" s="95">
        <v>7134</v>
      </c>
      <c r="T18" s="95">
        <v>7160</v>
      </c>
      <c r="U18" s="96"/>
      <c r="V18" s="211">
        <f t="shared" si="6"/>
        <v>-0.2552156523619068</v>
      </c>
      <c r="W18" s="211">
        <f t="shared" si="6"/>
        <v>-0.2592203425449196</v>
      </c>
      <c r="X18" s="211">
        <f t="shared" si="6"/>
        <v>-0.18257211538461537</v>
      </c>
      <c r="Y18" s="211">
        <f t="shared" si="6"/>
        <v>4.0224105731935062E-3</v>
      </c>
      <c r="Z18" s="211">
        <f t="shared" si="6"/>
        <v>8.2385070550751019E-2</v>
      </c>
      <c r="AA18" s="244"/>
      <c r="AB18" s="245"/>
      <c r="AC18" s="97">
        <f t="shared" si="7"/>
        <v>-2361</v>
      </c>
      <c r="AD18" s="74">
        <f t="shared" si="7"/>
        <v>-2467</v>
      </c>
      <c r="AE18" s="75">
        <f t="shared" si="7"/>
        <v>-1519</v>
      </c>
      <c r="AF18" s="75">
        <f t="shared" si="7"/>
        <v>28</v>
      </c>
      <c r="AG18" s="75">
        <f t="shared" si="7"/>
        <v>543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7160</v>
      </c>
    </row>
    <row r="19" spans="1:36" s="68" customFormat="1" x14ac:dyDescent="0.25">
      <c r="A19" s="176"/>
      <c r="B19" s="69" t="s">
        <v>32</v>
      </c>
      <c r="C19" s="94">
        <v>2620</v>
      </c>
      <c r="D19" s="95">
        <v>3513</v>
      </c>
      <c r="E19" s="95">
        <v>3003</v>
      </c>
      <c r="F19" s="95">
        <v>2426</v>
      </c>
      <c r="G19" s="95">
        <v>2650</v>
      </c>
      <c r="H19" s="95">
        <v>2521</v>
      </c>
      <c r="I19" s="95">
        <v>2616</v>
      </c>
      <c r="J19" s="95">
        <v>2439</v>
      </c>
      <c r="K19" s="95">
        <v>3243</v>
      </c>
      <c r="L19" s="95">
        <v>3204</v>
      </c>
      <c r="M19" s="95">
        <v>2759</v>
      </c>
      <c r="N19" s="96">
        <v>3318</v>
      </c>
      <c r="O19" s="94">
        <v>3990</v>
      </c>
      <c r="P19" s="95">
        <v>4922</v>
      </c>
      <c r="Q19" s="95">
        <v>3956</v>
      </c>
      <c r="R19" s="95">
        <v>3758</v>
      </c>
      <c r="S19" s="95">
        <v>3347</v>
      </c>
      <c r="T19" s="95">
        <v>3242</v>
      </c>
      <c r="U19" s="96"/>
      <c r="V19" s="211">
        <f t="shared" si="6"/>
        <v>0.52290076335877866</v>
      </c>
      <c r="W19" s="211">
        <f t="shared" si="6"/>
        <v>0.40108169655565046</v>
      </c>
      <c r="X19" s="211">
        <f t="shared" si="6"/>
        <v>0.31734931734931737</v>
      </c>
      <c r="Y19" s="211">
        <f t="shared" si="6"/>
        <v>0.54905193734542457</v>
      </c>
      <c r="Z19" s="211">
        <f t="shared" si="6"/>
        <v>0.26301886792452828</v>
      </c>
      <c r="AA19" s="244"/>
      <c r="AB19" s="245"/>
      <c r="AC19" s="97">
        <f t="shared" si="7"/>
        <v>1370</v>
      </c>
      <c r="AD19" s="74">
        <f t="shared" si="7"/>
        <v>1409</v>
      </c>
      <c r="AE19" s="75">
        <f t="shared" si="7"/>
        <v>953</v>
      </c>
      <c r="AF19" s="75">
        <f t="shared" si="7"/>
        <v>1332</v>
      </c>
      <c r="AG19" s="75">
        <f t="shared" si="7"/>
        <v>697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3242</v>
      </c>
    </row>
    <row r="20" spans="1:36" s="68" customFormat="1" x14ac:dyDescent="0.25">
      <c r="A20" s="176"/>
      <c r="B20" s="69" t="s">
        <v>33</v>
      </c>
      <c r="C20" s="94">
        <v>603</v>
      </c>
      <c r="D20" s="95">
        <v>881</v>
      </c>
      <c r="E20" s="95">
        <v>707</v>
      </c>
      <c r="F20" s="95">
        <v>561</v>
      </c>
      <c r="G20" s="95">
        <v>613</v>
      </c>
      <c r="H20" s="95">
        <v>566</v>
      </c>
      <c r="I20" s="95">
        <v>598</v>
      </c>
      <c r="J20" s="95">
        <v>589</v>
      </c>
      <c r="K20" s="95">
        <v>779</v>
      </c>
      <c r="L20" s="95">
        <v>782</v>
      </c>
      <c r="M20" s="95">
        <v>653</v>
      </c>
      <c r="N20" s="96">
        <v>750</v>
      </c>
      <c r="O20" s="94">
        <v>895</v>
      </c>
      <c r="P20" s="95">
        <v>1225</v>
      </c>
      <c r="Q20" s="95">
        <v>828</v>
      </c>
      <c r="R20" s="95">
        <v>876</v>
      </c>
      <c r="S20" s="95">
        <v>834</v>
      </c>
      <c r="T20" s="95">
        <v>742</v>
      </c>
      <c r="U20" s="96"/>
      <c r="V20" s="211">
        <f t="shared" si="6"/>
        <v>0.48424543946932008</v>
      </c>
      <c r="W20" s="211">
        <f t="shared" si="6"/>
        <v>0.39046538024971622</v>
      </c>
      <c r="X20" s="211">
        <f t="shared" si="6"/>
        <v>0.17114568599717114</v>
      </c>
      <c r="Y20" s="211">
        <f t="shared" si="6"/>
        <v>0.56149732620320858</v>
      </c>
      <c r="Z20" s="211">
        <f t="shared" si="6"/>
        <v>0.36052202283849921</v>
      </c>
      <c r="AA20" s="244"/>
      <c r="AB20" s="245"/>
      <c r="AC20" s="97">
        <f t="shared" si="7"/>
        <v>292</v>
      </c>
      <c r="AD20" s="74">
        <f t="shared" si="7"/>
        <v>344</v>
      </c>
      <c r="AE20" s="75">
        <f t="shared" si="7"/>
        <v>121</v>
      </c>
      <c r="AF20" s="75">
        <f t="shared" si="7"/>
        <v>315</v>
      </c>
      <c r="AG20" s="75">
        <f t="shared" si="7"/>
        <v>221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742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128</v>
      </c>
      <c r="E21" s="95">
        <v>101</v>
      </c>
      <c r="F21" s="95">
        <v>74</v>
      </c>
      <c r="G21" s="95">
        <v>87</v>
      </c>
      <c r="H21" s="95">
        <v>73</v>
      </c>
      <c r="I21" s="95">
        <v>92</v>
      </c>
      <c r="J21" s="95">
        <v>73</v>
      </c>
      <c r="K21" s="95">
        <v>116</v>
      </c>
      <c r="L21" s="95">
        <v>113</v>
      </c>
      <c r="M21" s="95">
        <v>108</v>
      </c>
      <c r="N21" s="96">
        <v>98</v>
      </c>
      <c r="O21" s="94">
        <v>131</v>
      </c>
      <c r="P21" s="95">
        <v>171</v>
      </c>
      <c r="Q21" s="95">
        <v>105</v>
      </c>
      <c r="R21" s="95">
        <v>135</v>
      </c>
      <c r="S21" s="95">
        <v>191</v>
      </c>
      <c r="T21" s="95">
        <v>144</v>
      </c>
      <c r="U21" s="96"/>
      <c r="V21" s="211">
        <f t="shared" si="6"/>
        <v>0.55952380952380953</v>
      </c>
      <c r="W21" s="211">
        <f t="shared" si="6"/>
        <v>0.3359375</v>
      </c>
      <c r="X21" s="211">
        <f t="shared" si="6"/>
        <v>3.9603960396039604E-2</v>
      </c>
      <c r="Y21" s="211">
        <f t="shared" si="6"/>
        <v>0.82432432432432434</v>
      </c>
      <c r="Z21" s="211">
        <f t="shared" si="6"/>
        <v>1.1954022988505748</v>
      </c>
      <c r="AA21" s="244"/>
      <c r="AB21" s="245"/>
      <c r="AC21" s="97">
        <f t="shared" si="7"/>
        <v>47</v>
      </c>
      <c r="AD21" s="74">
        <f t="shared" si="7"/>
        <v>43</v>
      </c>
      <c r="AE21" s="75">
        <f t="shared" si="7"/>
        <v>4</v>
      </c>
      <c r="AF21" s="75">
        <f t="shared" si="7"/>
        <v>61</v>
      </c>
      <c r="AG21" s="75">
        <f t="shared" si="7"/>
        <v>104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144</v>
      </c>
    </row>
    <row r="22" spans="1:36" s="85" customFormat="1" x14ac:dyDescent="0.25">
      <c r="A22" s="178"/>
      <c r="B22" s="69" t="s">
        <v>35</v>
      </c>
      <c r="C22" s="162">
        <f t="shared" ref="C22:O22" si="8">SUM(C17:C21)</f>
        <v>52140</v>
      </c>
      <c r="D22" s="163">
        <f t="shared" si="8"/>
        <v>57203</v>
      </c>
      <c r="E22" s="163">
        <f t="shared" si="8"/>
        <v>52839</v>
      </c>
      <c r="F22" s="163">
        <f t="shared" si="8"/>
        <v>49069</v>
      </c>
      <c r="G22" s="163">
        <f t="shared" si="8"/>
        <v>50594</v>
      </c>
      <c r="H22" s="163">
        <f t="shared" si="8"/>
        <v>48819</v>
      </c>
      <c r="I22" s="163">
        <f t="shared" si="8"/>
        <v>48866</v>
      </c>
      <c r="J22" s="163">
        <f t="shared" si="8"/>
        <v>48511</v>
      </c>
      <c r="K22" s="163">
        <f t="shared" si="8"/>
        <v>54830</v>
      </c>
      <c r="L22" s="163">
        <f t="shared" si="8"/>
        <v>53358</v>
      </c>
      <c r="M22" s="163">
        <f t="shared" si="8"/>
        <v>55552</v>
      </c>
      <c r="N22" s="164">
        <f t="shared" si="8"/>
        <v>60261</v>
      </c>
      <c r="O22" s="162">
        <f t="shared" si="8"/>
        <v>64392</v>
      </c>
      <c r="P22" s="163">
        <v>68228</v>
      </c>
      <c r="Q22" s="163">
        <v>63792</v>
      </c>
      <c r="R22" s="163">
        <v>64791</v>
      </c>
      <c r="S22" s="163">
        <v>60100</v>
      </c>
      <c r="T22" s="163">
        <v>59222</v>
      </c>
      <c r="U22" s="164"/>
      <c r="V22" s="246">
        <f t="shared" si="6"/>
        <v>0.23498273878020715</v>
      </c>
      <c r="W22" s="247">
        <f t="shared" si="6"/>
        <v>0.19273464678425956</v>
      </c>
      <c r="X22" s="248">
        <f t="shared" si="6"/>
        <v>0.20729006983478113</v>
      </c>
      <c r="Y22" s="248">
        <f t="shared" si="6"/>
        <v>0.32040595895575619</v>
      </c>
      <c r="Z22" s="248">
        <f t="shared" si="6"/>
        <v>0.1878878918448828</v>
      </c>
      <c r="AA22" s="248"/>
      <c r="AB22" s="249"/>
      <c r="AC22" s="100">
        <f t="shared" ref="AC22:AF22" si="9">SUM(AC17:AC21)</f>
        <v>12252</v>
      </c>
      <c r="AD22" s="165">
        <f t="shared" si="9"/>
        <v>11025</v>
      </c>
      <c r="AE22" s="166">
        <f t="shared" si="9"/>
        <v>10953</v>
      </c>
      <c r="AF22" s="166">
        <f t="shared" si="9"/>
        <v>15722</v>
      </c>
      <c r="AG22" s="166">
        <f t="shared" ref="AG22" si="10">SUM(AG17:AG21)</f>
        <v>9506</v>
      </c>
      <c r="AH22" s="166"/>
      <c r="AI22" s="167"/>
      <c r="AJ22" s="100">
        <f t="shared" ref="AJ22" si="11">SUM(AJ17:AJ21)</f>
        <v>59222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20231</v>
      </c>
      <c r="D24" s="95">
        <v>21202</v>
      </c>
      <c r="E24" s="95">
        <v>16947</v>
      </c>
      <c r="F24" s="95">
        <v>14456</v>
      </c>
      <c r="G24" s="95">
        <v>16672</v>
      </c>
      <c r="H24" s="95">
        <v>14859</v>
      </c>
      <c r="I24" s="95">
        <v>15001</v>
      </c>
      <c r="J24" s="95">
        <v>15380</v>
      </c>
      <c r="K24" s="95">
        <v>19596</v>
      </c>
      <c r="L24" s="95">
        <v>18158</v>
      </c>
      <c r="M24" s="95">
        <v>18846</v>
      </c>
      <c r="N24" s="96">
        <v>23924</v>
      </c>
      <c r="O24" s="94">
        <v>22971</v>
      </c>
      <c r="P24" s="95">
        <v>19538</v>
      </c>
      <c r="Q24" s="95">
        <v>15533</v>
      </c>
      <c r="R24" s="95">
        <v>17519</v>
      </c>
      <c r="S24" s="95">
        <v>13165</v>
      </c>
      <c r="T24" s="95">
        <v>12505</v>
      </c>
      <c r="U24" s="96"/>
      <c r="V24" s="211">
        <f t="shared" ref="V24:Z29" si="12">IF(ISERROR((O24-C24)/C24)=TRUE,0,(O24-C24)/C24)</f>
        <v>0.13543571746329891</v>
      </c>
      <c r="W24" s="211">
        <f t="shared" si="12"/>
        <v>-7.8483161965852283E-2</v>
      </c>
      <c r="X24" s="211">
        <f t="shared" si="12"/>
        <v>-8.3436596447748868E-2</v>
      </c>
      <c r="Y24" s="211">
        <f t="shared" si="12"/>
        <v>0.21188433868289983</v>
      </c>
      <c r="Z24" s="211">
        <f t="shared" si="12"/>
        <v>-0.21035268714011515</v>
      </c>
      <c r="AA24" s="244"/>
      <c r="AB24" s="245"/>
      <c r="AC24" s="97">
        <f t="shared" ref="AC24:AG28" si="13">O24-C24</f>
        <v>2740</v>
      </c>
      <c r="AD24" s="74">
        <f t="shared" si="13"/>
        <v>-1664</v>
      </c>
      <c r="AE24" s="75">
        <f t="shared" si="13"/>
        <v>-1414</v>
      </c>
      <c r="AF24" s="75">
        <f t="shared" si="13"/>
        <v>3063</v>
      </c>
      <c r="AG24" s="75">
        <f t="shared" si="13"/>
        <v>-3507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12505</v>
      </c>
    </row>
    <row r="25" spans="1:36" s="68" customFormat="1" x14ac:dyDescent="0.25">
      <c r="A25" s="174"/>
      <c r="B25" s="69" t="s">
        <v>31</v>
      </c>
      <c r="C25" s="94">
        <v>1938</v>
      </c>
      <c r="D25" s="95">
        <v>1857</v>
      </c>
      <c r="E25" s="95">
        <v>1391</v>
      </c>
      <c r="F25" s="95">
        <v>1017</v>
      </c>
      <c r="G25" s="95">
        <v>1011</v>
      </c>
      <c r="H25" s="95">
        <v>857</v>
      </c>
      <c r="I25" s="95">
        <v>1027</v>
      </c>
      <c r="J25" s="95">
        <v>1098</v>
      </c>
      <c r="K25" s="95">
        <v>1345</v>
      </c>
      <c r="L25" s="95">
        <v>1569</v>
      </c>
      <c r="M25" s="95">
        <v>2012</v>
      </c>
      <c r="N25" s="96">
        <v>1485</v>
      </c>
      <c r="O25" s="94">
        <v>1235</v>
      </c>
      <c r="P25" s="95">
        <v>1161</v>
      </c>
      <c r="Q25" s="95">
        <v>999</v>
      </c>
      <c r="R25" s="95">
        <v>1023</v>
      </c>
      <c r="S25" s="95">
        <v>757</v>
      </c>
      <c r="T25" s="95">
        <v>785</v>
      </c>
      <c r="U25" s="96"/>
      <c r="V25" s="211">
        <f t="shared" si="12"/>
        <v>-0.36274509803921567</v>
      </c>
      <c r="W25" s="211">
        <f t="shared" si="12"/>
        <v>-0.37479806138933763</v>
      </c>
      <c r="X25" s="211">
        <f t="shared" si="12"/>
        <v>-0.28181164629762762</v>
      </c>
      <c r="Y25" s="211">
        <f t="shared" si="12"/>
        <v>5.8997050147492625E-3</v>
      </c>
      <c r="Z25" s="211">
        <f t="shared" si="12"/>
        <v>-0.25123639960435212</v>
      </c>
      <c r="AA25" s="244"/>
      <c r="AB25" s="245"/>
      <c r="AC25" s="97">
        <f t="shared" si="13"/>
        <v>-703</v>
      </c>
      <c r="AD25" s="74">
        <f t="shared" si="13"/>
        <v>-696</v>
      </c>
      <c r="AE25" s="75">
        <f t="shared" si="13"/>
        <v>-392</v>
      </c>
      <c r="AF25" s="75">
        <f t="shared" si="13"/>
        <v>6</v>
      </c>
      <c r="AG25" s="75">
        <f t="shared" si="13"/>
        <v>-254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785</v>
      </c>
    </row>
    <row r="26" spans="1:36" s="68" customFormat="1" x14ac:dyDescent="0.25">
      <c r="A26" s="174"/>
      <c r="B26" s="69" t="s">
        <v>32</v>
      </c>
      <c r="C26" s="94">
        <v>1625</v>
      </c>
      <c r="D26" s="95">
        <v>2468</v>
      </c>
      <c r="E26" s="95">
        <v>1548</v>
      </c>
      <c r="F26" s="95">
        <v>1188</v>
      </c>
      <c r="G26" s="95">
        <v>1550</v>
      </c>
      <c r="H26" s="95">
        <v>1372</v>
      </c>
      <c r="I26" s="95">
        <v>1479</v>
      </c>
      <c r="J26" s="95">
        <v>1319</v>
      </c>
      <c r="K26" s="95">
        <v>2190</v>
      </c>
      <c r="L26" s="95">
        <v>2104</v>
      </c>
      <c r="M26" s="95">
        <v>1565</v>
      </c>
      <c r="N26" s="96">
        <v>2224</v>
      </c>
      <c r="O26" s="94">
        <v>2444</v>
      </c>
      <c r="P26" s="95">
        <v>2311</v>
      </c>
      <c r="Q26" s="95">
        <v>1471</v>
      </c>
      <c r="R26" s="95">
        <v>1599</v>
      </c>
      <c r="S26" s="95">
        <v>1307</v>
      </c>
      <c r="T26" s="95">
        <v>1234</v>
      </c>
      <c r="U26" s="96"/>
      <c r="V26" s="211">
        <f t="shared" si="12"/>
        <v>0.504</v>
      </c>
      <c r="W26" s="211">
        <f t="shared" si="12"/>
        <v>-6.3614262560777957E-2</v>
      </c>
      <c r="X26" s="211">
        <f t="shared" si="12"/>
        <v>-4.9741602067183463E-2</v>
      </c>
      <c r="Y26" s="211">
        <f t="shared" si="12"/>
        <v>0.34595959595959597</v>
      </c>
      <c r="Z26" s="211">
        <f t="shared" si="12"/>
        <v>-0.15677419354838709</v>
      </c>
      <c r="AA26" s="244"/>
      <c r="AB26" s="245"/>
      <c r="AC26" s="97">
        <f t="shared" si="13"/>
        <v>819</v>
      </c>
      <c r="AD26" s="74">
        <f t="shared" si="13"/>
        <v>-157</v>
      </c>
      <c r="AE26" s="75">
        <f t="shared" si="13"/>
        <v>-77</v>
      </c>
      <c r="AF26" s="75">
        <f t="shared" si="13"/>
        <v>411</v>
      </c>
      <c r="AG26" s="75">
        <f t="shared" si="13"/>
        <v>-243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1234</v>
      </c>
    </row>
    <row r="27" spans="1:36" s="68" customFormat="1" x14ac:dyDescent="0.25">
      <c r="A27" s="174"/>
      <c r="B27" s="69" t="s">
        <v>33</v>
      </c>
      <c r="C27" s="94">
        <v>358</v>
      </c>
      <c r="D27" s="95">
        <v>641</v>
      </c>
      <c r="E27" s="95">
        <v>381</v>
      </c>
      <c r="F27" s="95">
        <v>308</v>
      </c>
      <c r="G27" s="95">
        <v>353</v>
      </c>
      <c r="H27" s="95">
        <v>318</v>
      </c>
      <c r="I27" s="95">
        <v>365</v>
      </c>
      <c r="J27" s="95">
        <v>341</v>
      </c>
      <c r="K27" s="95">
        <v>554</v>
      </c>
      <c r="L27" s="95">
        <v>525</v>
      </c>
      <c r="M27" s="95">
        <v>396</v>
      </c>
      <c r="N27" s="96">
        <v>518</v>
      </c>
      <c r="O27" s="94">
        <v>575</v>
      </c>
      <c r="P27" s="95">
        <v>682</v>
      </c>
      <c r="Q27" s="95">
        <v>357</v>
      </c>
      <c r="R27" s="95">
        <v>456</v>
      </c>
      <c r="S27" s="95">
        <v>402</v>
      </c>
      <c r="T27" s="95">
        <v>343</v>
      </c>
      <c r="U27" s="96"/>
      <c r="V27" s="211">
        <f t="shared" si="12"/>
        <v>0.6061452513966481</v>
      </c>
      <c r="W27" s="211">
        <f t="shared" si="12"/>
        <v>6.3962558502340089E-2</v>
      </c>
      <c r="X27" s="211">
        <f t="shared" si="12"/>
        <v>-6.2992125984251968E-2</v>
      </c>
      <c r="Y27" s="211">
        <f t="shared" si="12"/>
        <v>0.48051948051948051</v>
      </c>
      <c r="Z27" s="211">
        <f t="shared" si="12"/>
        <v>0.13881019830028329</v>
      </c>
      <c r="AA27" s="244"/>
      <c r="AB27" s="245"/>
      <c r="AC27" s="97">
        <f t="shared" si="13"/>
        <v>217</v>
      </c>
      <c r="AD27" s="74">
        <f t="shared" si="13"/>
        <v>41</v>
      </c>
      <c r="AE27" s="75">
        <f t="shared" si="13"/>
        <v>-24</v>
      </c>
      <c r="AF27" s="75">
        <f t="shared" si="13"/>
        <v>148</v>
      </c>
      <c r="AG27" s="75">
        <f t="shared" si="13"/>
        <v>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343</v>
      </c>
    </row>
    <row r="28" spans="1:36" s="68" customFormat="1" x14ac:dyDescent="0.25">
      <c r="A28" s="174"/>
      <c r="B28" s="69" t="s">
        <v>34</v>
      </c>
      <c r="C28" s="94">
        <v>53</v>
      </c>
      <c r="D28" s="95">
        <v>101</v>
      </c>
      <c r="E28" s="95">
        <v>52</v>
      </c>
      <c r="F28" s="95">
        <v>50</v>
      </c>
      <c r="G28" s="95">
        <v>48</v>
      </c>
      <c r="H28" s="95">
        <v>41</v>
      </c>
      <c r="I28" s="95">
        <v>58</v>
      </c>
      <c r="J28" s="95">
        <v>48</v>
      </c>
      <c r="K28" s="95">
        <v>88</v>
      </c>
      <c r="L28" s="95">
        <v>81</v>
      </c>
      <c r="M28" s="95">
        <v>75</v>
      </c>
      <c r="N28" s="96">
        <v>61</v>
      </c>
      <c r="O28" s="94">
        <v>86</v>
      </c>
      <c r="P28" s="95">
        <v>100</v>
      </c>
      <c r="Q28" s="95">
        <v>43</v>
      </c>
      <c r="R28" s="95">
        <v>70</v>
      </c>
      <c r="S28" s="95">
        <v>113</v>
      </c>
      <c r="T28" s="95">
        <v>74</v>
      </c>
      <c r="U28" s="96"/>
      <c r="V28" s="211">
        <f t="shared" si="12"/>
        <v>0.62264150943396224</v>
      </c>
      <c r="W28" s="211">
        <f t="shared" si="12"/>
        <v>-9.9009900990099011E-3</v>
      </c>
      <c r="X28" s="211">
        <f t="shared" si="12"/>
        <v>-0.17307692307692307</v>
      </c>
      <c r="Y28" s="211">
        <f t="shared" si="12"/>
        <v>0.4</v>
      </c>
      <c r="Z28" s="211">
        <f t="shared" si="12"/>
        <v>1.3541666666666667</v>
      </c>
      <c r="AA28" s="244"/>
      <c r="AB28" s="245"/>
      <c r="AC28" s="97">
        <f t="shared" si="13"/>
        <v>33</v>
      </c>
      <c r="AD28" s="74">
        <f t="shared" si="13"/>
        <v>-1</v>
      </c>
      <c r="AE28" s="75">
        <f t="shared" si="13"/>
        <v>-9</v>
      </c>
      <c r="AF28" s="75">
        <f t="shared" si="13"/>
        <v>20</v>
      </c>
      <c r="AG28" s="75">
        <f t="shared" si="13"/>
        <v>65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74</v>
      </c>
    </row>
    <row r="29" spans="1:36" s="85" customFormat="1" x14ac:dyDescent="0.25">
      <c r="A29" s="178"/>
      <c r="B29" s="69" t="s">
        <v>35</v>
      </c>
      <c r="C29" s="162">
        <f t="shared" ref="C29:O29" si="14">SUM(C24:C28)</f>
        <v>24205</v>
      </c>
      <c r="D29" s="163">
        <f t="shared" si="14"/>
        <v>26269</v>
      </c>
      <c r="E29" s="163">
        <f t="shared" si="14"/>
        <v>20319</v>
      </c>
      <c r="F29" s="163">
        <f t="shared" si="14"/>
        <v>17019</v>
      </c>
      <c r="G29" s="163">
        <f t="shared" si="14"/>
        <v>19634</v>
      </c>
      <c r="H29" s="163">
        <f t="shared" si="14"/>
        <v>17447</v>
      </c>
      <c r="I29" s="163">
        <f t="shared" si="14"/>
        <v>17930</v>
      </c>
      <c r="J29" s="163">
        <f t="shared" si="14"/>
        <v>18186</v>
      </c>
      <c r="K29" s="163">
        <f t="shared" si="14"/>
        <v>23773</v>
      </c>
      <c r="L29" s="163">
        <f t="shared" si="14"/>
        <v>22437</v>
      </c>
      <c r="M29" s="163">
        <f t="shared" si="14"/>
        <v>22894</v>
      </c>
      <c r="N29" s="164">
        <f t="shared" si="14"/>
        <v>28212</v>
      </c>
      <c r="O29" s="162">
        <f t="shared" si="14"/>
        <v>27311</v>
      </c>
      <c r="P29" s="163">
        <v>23792</v>
      </c>
      <c r="Q29" s="163">
        <v>18403</v>
      </c>
      <c r="R29" s="163">
        <v>20667</v>
      </c>
      <c r="S29" s="163">
        <v>15744</v>
      </c>
      <c r="T29" s="163">
        <v>14941</v>
      </c>
      <c r="U29" s="164"/>
      <c r="V29" s="246">
        <f t="shared" si="12"/>
        <v>0.12832059491840528</v>
      </c>
      <c r="W29" s="247">
        <f t="shared" si="12"/>
        <v>-9.4293654117020065E-2</v>
      </c>
      <c r="X29" s="248">
        <f t="shared" si="12"/>
        <v>-9.4295979132831345E-2</v>
      </c>
      <c r="Y29" s="248">
        <f t="shared" si="12"/>
        <v>0.21434866913449674</v>
      </c>
      <c r="Z29" s="248">
        <f t="shared" si="12"/>
        <v>-0.19812570031577875</v>
      </c>
      <c r="AA29" s="248"/>
      <c r="AB29" s="249"/>
      <c r="AC29" s="100">
        <f t="shared" ref="AC29:AF29" si="15">SUM(AC24:AC28)</f>
        <v>3106</v>
      </c>
      <c r="AD29" s="165">
        <f t="shared" si="15"/>
        <v>-2477</v>
      </c>
      <c r="AE29" s="166">
        <f t="shared" si="15"/>
        <v>-1916</v>
      </c>
      <c r="AF29" s="166">
        <f t="shared" si="15"/>
        <v>3648</v>
      </c>
      <c r="AG29" s="166">
        <f t="shared" ref="AG29" si="16">SUM(AG24:AG28)</f>
        <v>-3890</v>
      </c>
      <c r="AH29" s="166"/>
      <c r="AI29" s="167"/>
      <c r="AJ29" s="100">
        <f t="shared" ref="AJ29" si="17">SUM(AJ24:AJ28)</f>
        <v>14941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7789</v>
      </c>
      <c r="D31" s="95">
        <v>9173</v>
      </c>
      <c r="E31" s="95">
        <v>9340</v>
      </c>
      <c r="F31" s="95">
        <v>7505</v>
      </c>
      <c r="G31" s="95">
        <v>5875</v>
      </c>
      <c r="H31" s="95">
        <v>6064</v>
      </c>
      <c r="I31" s="95">
        <v>5643</v>
      </c>
      <c r="J31" s="95">
        <v>5745</v>
      </c>
      <c r="K31" s="95">
        <v>6514</v>
      </c>
      <c r="L31" s="95">
        <v>6270</v>
      </c>
      <c r="M31" s="95">
        <v>7559</v>
      </c>
      <c r="N31" s="96">
        <v>8883</v>
      </c>
      <c r="O31" s="94">
        <v>11346</v>
      </c>
      <c r="P31" s="95">
        <v>12508</v>
      </c>
      <c r="Q31" s="95">
        <v>9899</v>
      </c>
      <c r="R31" s="95">
        <v>7819</v>
      </c>
      <c r="S31" s="95">
        <v>7128</v>
      </c>
      <c r="T31" s="95">
        <v>6054</v>
      </c>
      <c r="U31" s="96"/>
      <c r="V31" s="211">
        <f t="shared" ref="V31:Z36" si="18">IF(ISERROR((O31-C31)/C31)=TRUE,0,(O31-C31)/C31)</f>
        <v>0.45666966234433176</v>
      </c>
      <c r="W31" s="211">
        <f t="shared" si="18"/>
        <v>0.36356699007958138</v>
      </c>
      <c r="X31" s="211">
        <f t="shared" si="18"/>
        <v>5.9850107066381157E-2</v>
      </c>
      <c r="Y31" s="211">
        <f t="shared" si="18"/>
        <v>4.1838774150566291E-2</v>
      </c>
      <c r="Z31" s="211">
        <f t="shared" si="18"/>
        <v>0.21327659574468086</v>
      </c>
      <c r="AA31" s="244"/>
      <c r="AB31" s="245"/>
      <c r="AC31" s="97">
        <f t="shared" ref="AC31:AG35" si="19">O31-C31</f>
        <v>3557</v>
      </c>
      <c r="AD31" s="74">
        <f t="shared" si="19"/>
        <v>3335</v>
      </c>
      <c r="AE31" s="75">
        <f t="shared" si="19"/>
        <v>559</v>
      </c>
      <c r="AF31" s="75">
        <f t="shared" si="19"/>
        <v>314</v>
      </c>
      <c r="AG31" s="75">
        <f t="shared" si="19"/>
        <v>1253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6054</v>
      </c>
    </row>
    <row r="32" spans="1:36" s="68" customFormat="1" x14ac:dyDescent="0.25">
      <c r="A32" s="176"/>
      <c r="B32" s="69" t="s">
        <v>31</v>
      </c>
      <c r="C32" s="94">
        <v>1682</v>
      </c>
      <c r="D32" s="95">
        <v>1490</v>
      </c>
      <c r="E32" s="95">
        <v>1281</v>
      </c>
      <c r="F32" s="95">
        <v>957</v>
      </c>
      <c r="G32" s="95">
        <v>700</v>
      </c>
      <c r="H32" s="95">
        <v>542</v>
      </c>
      <c r="I32" s="95">
        <v>507</v>
      </c>
      <c r="J32" s="95">
        <v>625</v>
      </c>
      <c r="K32" s="95">
        <v>744</v>
      </c>
      <c r="L32" s="95">
        <v>842</v>
      </c>
      <c r="M32" s="95">
        <v>1217</v>
      </c>
      <c r="N32" s="96">
        <v>1065</v>
      </c>
      <c r="O32" s="94">
        <v>1149</v>
      </c>
      <c r="P32" s="95">
        <v>988</v>
      </c>
      <c r="Q32" s="95">
        <v>903</v>
      </c>
      <c r="R32" s="95">
        <v>789</v>
      </c>
      <c r="S32" s="95">
        <v>643</v>
      </c>
      <c r="T32" s="95">
        <v>560</v>
      </c>
      <c r="U32" s="96"/>
      <c r="V32" s="211">
        <f t="shared" si="18"/>
        <v>-0.31688466111771701</v>
      </c>
      <c r="W32" s="211">
        <f t="shared" si="18"/>
        <v>-0.33691275167785234</v>
      </c>
      <c r="X32" s="211">
        <f t="shared" si="18"/>
        <v>-0.29508196721311475</v>
      </c>
      <c r="Y32" s="211">
        <f t="shared" si="18"/>
        <v>-0.17554858934169279</v>
      </c>
      <c r="Z32" s="211">
        <f t="shared" si="18"/>
        <v>-8.1428571428571433E-2</v>
      </c>
      <c r="AA32" s="244"/>
      <c r="AB32" s="245"/>
      <c r="AC32" s="97">
        <f t="shared" si="19"/>
        <v>-533</v>
      </c>
      <c r="AD32" s="74">
        <f t="shared" si="19"/>
        <v>-502</v>
      </c>
      <c r="AE32" s="75">
        <f t="shared" si="19"/>
        <v>-378</v>
      </c>
      <c r="AF32" s="75">
        <f t="shared" si="19"/>
        <v>-168</v>
      </c>
      <c r="AG32" s="75">
        <f t="shared" si="19"/>
        <v>-57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560</v>
      </c>
    </row>
    <row r="33" spans="1:36" s="68" customFormat="1" x14ac:dyDescent="0.25">
      <c r="A33" s="176"/>
      <c r="B33" s="69" t="s">
        <v>32</v>
      </c>
      <c r="C33" s="94">
        <v>658</v>
      </c>
      <c r="D33" s="95">
        <v>608</v>
      </c>
      <c r="E33" s="95">
        <v>937</v>
      </c>
      <c r="F33" s="95">
        <v>556</v>
      </c>
      <c r="G33" s="95">
        <v>501</v>
      </c>
      <c r="H33" s="95">
        <v>555</v>
      </c>
      <c r="I33" s="95">
        <v>552</v>
      </c>
      <c r="J33" s="95">
        <v>548</v>
      </c>
      <c r="K33" s="95">
        <v>481</v>
      </c>
      <c r="L33" s="95">
        <v>610</v>
      </c>
      <c r="M33" s="95">
        <v>662</v>
      </c>
      <c r="N33" s="96">
        <v>685</v>
      </c>
      <c r="O33" s="94">
        <v>994</v>
      </c>
      <c r="P33" s="95">
        <v>1555</v>
      </c>
      <c r="Q33" s="95">
        <v>798</v>
      </c>
      <c r="R33" s="95">
        <v>539</v>
      </c>
      <c r="S33" s="95">
        <v>503</v>
      </c>
      <c r="T33" s="95">
        <v>448</v>
      </c>
      <c r="U33" s="96"/>
      <c r="V33" s="211">
        <f t="shared" si="18"/>
        <v>0.51063829787234039</v>
      </c>
      <c r="W33" s="211">
        <f t="shared" si="18"/>
        <v>1.5575657894736843</v>
      </c>
      <c r="X33" s="211">
        <f t="shared" si="18"/>
        <v>-0.14834578441835647</v>
      </c>
      <c r="Y33" s="211">
        <f t="shared" si="18"/>
        <v>-3.0575539568345324E-2</v>
      </c>
      <c r="Z33" s="211">
        <f t="shared" si="18"/>
        <v>3.9920159680638719E-3</v>
      </c>
      <c r="AA33" s="244"/>
      <c r="AB33" s="245"/>
      <c r="AC33" s="97">
        <f t="shared" si="19"/>
        <v>336</v>
      </c>
      <c r="AD33" s="74">
        <f t="shared" si="19"/>
        <v>947</v>
      </c>
      <c r="AE33" s="75">
        <f t="shared" si="19"/>
        <v>-139</v>
      </c>
      <c r="AF33" s="75">
        <f t="shared" si="19"/>
        <v>-17</v>
      </c>
      <c r="AG33" s="75">
        <f t="shared" si="19"/>
        <v>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448</v>
      </c>
    </row>
    <row r="34" spans="1:36" s="68" customFormat="1" x14ac:dyDescent="0.25">
      <c r="A34" s="176"/>
      <c r="B34" s="69" t="s">
        <v>33</v>
      </c>
      <c r="C34" s="94">
        <v>152</v>
      </c>
      <c r="D34" s="95">
        <v>118</v>
      </c>
      <c r="E34" s="95">
        <v>212</v>
      </c>
      <c r="F34" s="95">
        <v>114</v>
      </c>
      <c r="G34" s="95">
        <v>118</v>
      </c>
      <c r="H34" s="95">
        <v>120</v>
      </c>
      <c r="I34" s="95">
        <v>110</v>
      </c>
      <c r="J34" s="95">
        <v>106</v>
      </c>
      <c r="K34" s="95">
        <v>93</v>
      </c>
      <c r="L34" s="95">
        <v>143</v>
      </c>
      <c r="M34" s="95">
        <v>138</v>
      </c>
      <c r="N34" s="96">
        <v>136</v>
      </c>
      <c r="O34" s="94">
        <v>208</v>
      </c>
      <c r="P34" s="95">
        <v>341</v>
      </c>
      <c r="Q34" s="95">
        <v>188</v>
      </c>
      <c r="R34" s="95">
        <v>135</v>
      </c>
      <c r="S34" s="95">
        <v>131</v>
      </c>
      <c r="T34" s="95">
        <v>102</v>
      </c>
      <c r="U34" s="96"/>
      <c r="V34" s="211">
        <f t="shared" si="18"/>
        <v>0.36842105263157893</v>
      </c>
      <c r="W34" s="211">
        <f t="shared" si="18"/>
        <v>1.8898305084745763</v>
      </c>
      <c r="X34" s="211">
        <f t="shared" si="18"/>
        <v>-0.11320754716981132</v>
      </c>
      <c r="Y34" s="211">
        <f t="shared" si="18"/>
        <v>0.18421052631578946</v>
      </c>
      <c r="Z34" s="211">
        <f t="shared" si="18"/>
        <v>0.11016949152542373</v>
      </c>
      <c r="AA34" s="244"/>
      <c r="AB34" s="245"/>
      <c r="AC34" s="97">
        <f t="shared" si="19"/>
        <v>56</v>
      </c>
      <c r="AD34" s="74">
        <f t="shared" si="19"/>
        <v>223</v>
      </c>
      <c r="AE34" s="75">
        <f t="shared" si="19"/>
        <v>-24</v>
      </c>
      <c r="AF34" s="75">
        <f t="shared" si="19"/>
        <v>21</v>
      </c>
      <c r="AG34" s="75">
        <f t="shared" si="19"/>
        <v>13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102</v>
      </c>
    </row>
    <row r="35" spans="1:36" s="68" customFormat="1" x14ac:dyDescent="0.25">
      <c r="A35" s="176"/>
      <c r="B35" s="69" t="s">
        <v>34</v>
      </c>
      <c r="C35" s="94">
        <v>17</v>
      </c>
      <c r="D35" s="95">
        <v>13</v>
      </c>
      <c r="E35" s="95">
        <v>35</v>
      </c>
      <c r="F35" s="95">
        <v>11</v>
      </c>
      <c r="G35" s="95">
        <v>24</v>
      </c>
      <c r="H35" s="95">
        <v>13</v>
      </c>
      <c r="I35" s="95">
        <v>15</v>
      </c>
      <c r="J35" s="95">
        <v>8</v>
      </c>
      <c r="K35" s="95">
        <v>10</v>
      </c>
      <c r="L35" s="95">
        <v>16</v>
      </c>
      <c r="M35" s="95">
        <v>15</v>
      </c>
      <c r="N35" s="96">
        <v>26</v>
      </c>
      <c r="O35" s="94">
        <v>31</v>
      </c>
      <c r="P35" s="95">
        <v>49</v>
      </c>
      <c r="Q35" s="95">
        <v>20</v>
      </c>
      <c r="R35" s="95">
        <v>23</v>
      </c>
      <c r="S35" s="95">
        <v>33</v>
      </c>
      <c r="T35" s="95">
        <v>22</v>
      </c>
      <c r="U35" s="96"/>
      <c r="V35" s="211">
        <f t="shared" si="18"/>
        <v>0.82352941176470584</v>
      </c>
      <c r="W35" s="211">
        <f t="shared" si="18"/>
        <v>2.7692307692307692</v>
      </c>
      <c r="X35" s="211">
        <f t="shared" si="18"/>
        <v>-0.42857142857142855</v>
      </c>
      <c r="Y35" s="211">
        <f t="shared" si="18"/>
        <v>1.0909090909090908</v>
      </c>
      <c r="Z35" s="211">
        <f t="shared" si="18"/>
        <v>0.375</v>
      </c>
      <c r="AA35" s="244"/>
      <c r="AB35" s="245"/>
      <c r="AC35" s="97">
        <f t="shared" si="19"/>
        <v>14</v>
      </c>
      <c r="AD35" s="74">
        <f t="shared" si="19"/>
        <v>36</v>
      </c>
      <c r="AE35" s="75">
        <f t="shared" si="19"/>
        <v>-15</v>
      </c>
      <c r="AF35" s="75">
        <f t="shared" si="19"/>
        <v>12</v>
      </c>
      <c r="AG35" s="75">
        <f t="shared" si="19"/>
        <v>9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22</v>
      </c>
    </row>
    <row r="36" spans="1:36" s="85" customFormat="1" x14ac:dyDescent="0.25">
      <c r="A36" s="177"/>
      <c r="B36" s="69" t="s">
        <v>35</v>
      </c>
      <c r="C36" s="162">
        <f>SUM(C31:C35)</f>
        <v>10298</v>
      </c>
      <c r="D36" s="163">
        <f t="shared" ref="D36:AJ36" si="20">SUM(D31:D35)</f>
        <v>11402</v>
      </c>
      <c r="E36" s="163">
        <f t="shared" si="20"/>
        <v>11805</v>
      </c>
      <c r="F36" s="163">
        <f t="shared" si="20"/>
        <v>9143</v>
      </c>
      <c r="G36" s="163">
        <f t="shared" si="20"/>
        <v>7218</v>
      </c>
      <c r="H36" s="163">
        <f t="shared" si="20"/>
        <v>7294</v>
      </c>
      <c r="I36" s="163">
        <f t="shared" si="20"/>
        <v>6827</v>
      </c>
      <c r="J36" s="163">
        <f t="shared" si="20"/>
        <v>7032</v>
      </c>
      <c r="K36" s="163">
        <f t="shared" si="20"/>
        <v>7842</v>
      </c>
      <c r="L36" s="163">
        <f t="shared" si="20"/>
        <v>7881</v>
      </c>
      <c r="M36" s="163">
        <f t="shared" si="20"/>
        <v>9591</v>
      </c>
      <c r="N36" s="164">
        <f t="shared" si="20"/>
        <v>10795</v>
      </c>
      <c r="O36" s="162">
        <f t="shared" si="20"/>
        <v>13728</v>
      </c>
      <c r="P36" s="163">
        <v>15441</v>
      </c>
      <c r="Q36" s="163">
        <v>11808</v>
      </c>
      <c r="R36" s="163">
        <v>9305</v>
      </c>
      <c r="S36" s="163">
        <v>8438</v>
      </c>
      <c r="T36" s="163">
        <v>7186</v>
      </c>
      <c r="U36" s="164"/>
      <c r="V36" s="246">
        <f t="shared" si="18"/>
        <v>0.33307438337541267</v>
      </c>
      <c r="W36" s="247">
        <f t="shared" si="18"/>
        <v>0.35423609893001229</v>
      </c>
      <c r="X36" s="248">
        <f t="shared" si="18"/>
        <v>2.5412960609911054E-4</v>
      </c>
      <c r="Y36" s="248">
        <f t="shared" si="18"/>
        <v>1.771847314885705E-2</v>
      </c>
      <c r="Z36" s="248">
        <f t="shared" si="18"/>
        <v>0.16902188972014409</v>
      </c>
      <c r="AA36" s="248"/>
      <c r="AB36" s="249"/>
      <c r="AC36" s="100">
        <f>SUM(AC31:AC35)</f>
        <v>3430</v>
      </c>
      <c r="AD36" s="165">
        <f t="shared" ref="AD36:AF36" si="21">SUM(AD31:AD35)</f>
        <v>4039</v>
      </c>
      <c r="AE36" s="166">
        <f t="shared" si="21"/>
        <v>3</v>
      </c>
      <c r="AF36" s="166">
        <f t="shared" si="21"/>
        <v>162</v>
      </c>
      <c r="AG36" s="166">
        <f t="shared" ref="AG36" si="22">SUM(AG31:AG35)</f>
        <v>1220</v>
      </c>
      <c r="AH36" s="166"/>
      <c r="AI36" s="167"/>
      <c r="AJ36" s="100">
        <f t="shared" si="20"/>
        <v>7186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11562</v>
      </c>
      <c r="D38" s="95">
        <v>12789</v>
      </c>
      <c r="E38" s="95">
        <v>14421</v>
      </c>
      <c r="F38" s="95">
        <v>17086</v>
      </c>
      <c r="G38" s="95">
        <v>18106</v>
      </c>
      <c r="H38" s="95">
        <v>18224</v>
      </c>
      <c r="I38" s="95">
        <v>18211</v>
      </c>
      <c r="J38" s="95">
        <v>17399</v>
      </c>
      <c r="K38" s="95">
        <v>17154</v>
      </c>
      <c r="L38" s="95">
        <v>16996</v>
      </c>
      <c r="M38" s="95">
        <v>16813</v>
      </c>
      <c r="N38" s="96">
        <v>16313</v>
      </c>
      <c r="O38" s="94">
        <v>18169</v>
      </c>
      <c r="P38" s="95">
        <v>22814</v>
      </c>
      <c r="Q38" s="95">
        <v>26670</v>
      </c>
      <c r="R38" s="95">
        <v>27695</v>
      </c>
      <c r="S38" s="95">
        <v>28301</v>
      </c>
      <c r="T38" s="95">
        <v>29375</v>
      </c>
      <c r="U38" s="96"/>
      <c r="V38" s="211">
        <f t="shared" ref="V38:Z43" si="23">IF(ISERROR((O38-C38)/C38)=TRUE,0,(O38-C38)/C38)</f>
        <v>0.57144092717522921</v>
      </c>
      <c r="W38" s="211">
        <f t="shared" si="23"/>
        <v>0.78387676909844395</v>
      </c>
      <c r="X38" s="211">
        <f t="shared" si="23"/>
        <v>0.84938631162887457</v>
      </c>
      <c r="Y38" s="211">
        <f t="shared" si="23"/>
        <v>0.62091771040618049</v>
      </c>
      <c r="Z38" s="211">
        <f t="shared" si="23"/>
        <v>0.5630730144703413</v>
      </c>
      <c r="AA38" s="244"/>
      <c r="AB38" s="245"/>
      <c r="AC38" s="97">
        <f t="shared" ref="AC38:AG42" si="24">O38-C38</f>
        <v>6607</v>
      </c>
      <c r="AD38" s="74">
        <f t="shared" si="24"/>
        <v>10025</v>
      </c>
      <c r="AE38" s="75">
        <f t="shared" si="24"/>
        <v>12249</v>
      </c>
      <c r="AF38" s="75">
        <f t="shared" si="24"/>
        <v>10609</v>
      </c>
      <c r="AG38" s="75">
        <f t="shared" si="24"/>
        <v>10195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29375</v>
      </c>
    </row>
    <row r="39" spans="1:36" s="68" customFormat="1" x14ac:dyDescent="0.25">
      <c r="A39" s="176"/>
      <c r="B39" s="69" t="s">
        <v>31</v>
      </c>
      <c r="C39" s="94">
        <v>5631</v>
      </c>
      <c r="D39" s="95">
        <v>6170</v>
      </c>
      <c r="E39" s="95">
        <v>5648</v>
      </c>
      <c r="F39" s="95">
        <v>4987</v>
      </c>
      <c r="G39" s="95">
        <v>4880</v>
      </c>
      <c r="H39" s="95">
        <v>5113</v>
      </c>
      <c r="I39" s="95">
        <v>5171</v>
      </c>
      <c r="J39" s="95">
        <v>5163</v>
      </c>
      <c r="K39" s="95">
        <v>5339</v>
      </c>
      <c r="L39" s="95">
        <v>5424</v>
      </c>
      <c r="M39" s="95">
        <v>5585</v>
      </c>
      <c r="N39" s="96">
        <v>4425</v>
      </c>
      <c r="O39" s="94">
        <v>4506</v>
      </c>
      <c r="P39" s="95">
        <v>4901</v>
      </c>
      <c r="Q39" s="95">
        <v>4899</v>
      </c>
      <c r="R39" s="95">
        <v>5177</v>
      </c>
      <c r="S39" s="95">
        <v>5734</v>
      </c>
      <c r="T39" s="95">
        <v>5815</v>
      </c>
      <c r="U39" s="96"/>
      <c r="V39" s="211">
        <f t="shared" si="23"/>
        <v>-0.19978689397975494</v>
      </c>
      <c r="W39" s="211">
        <f t="shared" si="23"/>
        <v>-0.20567260940032414</v>
      </c>
      <c r="X39" s="211">
        <f t="shared" si="23"/>
        <v>-0.13261331444759206</v>
      </c>
      <c r="Y39" s="211">
        <f t="shared" si="23"/>
        <v>3.8099057549629035E-2</v>
      </c>
      <c r="Z39" s="211">
        <f t="shared" si="23"/>
        <v>0.17499999999999999</v>
      </c>
      <c r="AA39" s="244"/>
      <c r="AB39" s="245"/>
      <c r="AC39" s="97">
        <f t="shared" si="24"/>
        <v>-1125</v>
      </c>
      <c r="AD39" s="74">
        <f t="shared" si="24"/>
        <v>-1269</v>
      </c>
      <c r="AE39" s="75">
        <f t="shared" si="24"/>
        <v>-749</v>
      </c>
      <c r="AF39" s="75">
        <f t="shared" si="24"/>
        <v>190</v>
      </c>
      <c r="AG39" s="75">
        <f t="shared" si="24"/>
        <v>854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5815</v>
      </c>
    </row>
    <row r="40" spans="1:36" s="68" customFormat="1" x14ac:dyDescent="0.25">
      <c r="A40" s="176"/>
      <c r="B40" s="69" t="s">
        <v>32</v>
      </c>
      <c r="C40" s="94">
        <v>337</v>
      </c>
      <c r="D40" s="95">
        <v>437</v>
      </c>
      <c r="E40" s="95">
        <v>518</v>
      </c>
      <c r="F40" s="95">
        <v>682</v>
      </c>
      <c r="G40" s="95">
        <v>599</v>
      </c>
      <c r="H40" s="95">
        <v>594</v>
      </c>
      <c r="I40" s="95">
        <v>585</v>
      </c>
      <c r="J40" s="95">
        <v>572</v>
      </c>
      <c r="K40" s="95">
        <v>572</v>
      </c>
      <c r="L40" s="95">
        <v>490</v>
      </c>
      <c r="M40" s="95">
        <v>532</v>
      </c>
      <c r="N40" s="96">
        <v>409</v>
      </c>
      <c r="O40" s="94">
        <v>552</v>
      </c>
      <c r="P40" s="95">
        <v>1056</v>
      </c>
      <c r="Q40" s="95">
        <v>1687</v>
      </c>
      <c r="R40" s="95">
        <v>1620</v>
      </c>
      <c r="S40" s="95">
        <v>1537</v>
      </c>
      <c r="T40" s="95">
        <v>1560</v>
      </c>
      <c r="U40" s="96"/>
      <c r="V40" s="211">
        <f t="shared" si="23"/>
        <v>0.63798219584569738</v>
      </c>
      <c r="W40" s="211">
        <f t="shared" si="23"/>
        <v>1.4164759725400458</v>
      </c>
      <c r="X40" s="211">
        <f t="shared" si="23"/>
        <v>2.2567567567567566</v>
      </c>
      <c r="Y40" s="211">
        <f t="shared" si="23"/>
        <v>1.3753665689149561</v>
      </c>
      <c r="Z40" s="211">
        <f t="shared" si="23"/>
        <v>1.5659432387312187</v>
      </c>
      <c r="AA40" s="244"/>
      <c r="AB40" s="245"/>
      <c r="AC40" s="97">
        <f t="shared" si="24"/>
        <v>215</v>
      </c>
      <c r="AD40" s="74">
        <f t="shared" si="24"/>
        <v>619</v>
      </c>
      <c r="AE40" s="75">
        <f t="shared" si="24"/>
        <v>1169</v>
      </c>
      <c r="AF40" s="75">
        <f t="shared" si="24"/>
        <v>938</v>
      </c>
      <c r="AG40" s="75">
        <f t="shared" si="24"/>
        <v>938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1560</v>
      </c>
    </row>
    <row r="41" spans="1:36" s="68" customFormat="1" x14ac:dyDescent="0.25">
      <c r="A41" s="176"/>
      <c r="B41" s="69" t="s">
        <v>33</v>
      </c>
      <c r="C41" s="94">
        <v>93</v>
      </c>
      <c r="D41" s="95">
        <v>122</v>
      </c>
      <c r="E41" s="95">
        <v>114</v>
      </c>
      <c r="F41" s="95">
        <v>139</v>
      </c>
      <c r="G41" s="95">
        <v>142</v>
      </c>
      <c r="H41" s="95">
        <v>128</v>
      </c>
      <c r="I41" s="95">
        <v>123</v>
      </c>
      <c r="J41" s="95">
        <v>142</v>
      </c>
      <c r="K41" s="95">
        <v>132</v>
      </c>
      <c r="L41" s="95">
        <v>114</v>
      </c>
      <c r="M41" s="95">
        <v>119</v>
      </c>
      <c r="N41" s="96">
        <v>96</v>
      </c>
      <c r="O41" s="94">
        <v>112</v>
      </c>
      <c r="P41" s="95">
        <v>202</v>
      </c>
      <c r="Q41" s="95">
        <v>283</v>
      </c>
      <c r="R41" s="95">
        <v>285</v>
      </c>
      <c r="S41" s="95">
        <v>301</v>
      </c>
      <c r="T41" s="95">
        <v>297</v>
      </c>
      <c r="U41" s="96"/>
      <c r="V41" s="211">
        <f t="shared" si="23"/>
        <v>0.20430107526881722</v>
      </c>
      <c r="W41" s="211">
        <f t="shared" si="23"/>
        <v>0.65573770491803274</v>
      </c>
      <c r="X41" s="211">
        <f t="shared" si="23"/>
        <v>1.4824561403508771</v>
      </c>
      <c r="Y41" s="211">
        <f t="shared" si="23"/>
        <v>1.0503597122302157</v>
      </c>
      <c r="Z41" s="211">
        <f t="shared" si="23"/>
        <v>1.119718309859155</v>
      </c>
      <c r="AA41" s="244"/>
      <c r="AB41" s="245"/>
      <c r="AC41" s="97">
        <f t="shared" si="24"/>
        <v>19</v>
      </c>
      <c r="AD41" s="74">
        <f t="shared" si="24"/>
        <v>80</v>
      </c>
      <c r="AE41" s="75">
        <f t="shared" si="24"/>
        <v>169</v>
      </c>
      <c r="AF41" s="75">
        <f t="shared" si="24"/>
        <v>146</v>
      </c>
      <c r="AG41" s="75">
        <f t="shared" si="24"/>
        <v>159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297</v>
      </c>
    </row>
    <row r="42" spans="1:36" s="68" customFormat="1" x14ac:dyDescent="0.25">
      <c r="A42" s="176"/>
      <c r="B42" s="69" t="s">
        <v>34</v>
      </c>
      <c r="C42" s="94">
        <v>14</v>
      </c>
      <c r="D42" s="95">
        <v>14</v>
      </c>
      <c r="E42" s="95">
        <v>14</v>
      </c>
      <c r="F42" s="95">
        <v>13</v>
      </c>
      <c r="G42" s="95">
        <v>15</v>
      </c>
      <c r="H42" s="95">
        <v>19</v>
      </c>
      <c r="I42" s="95">
        <v>19</v>
      </c>
      <c r="J42" s="95">
        <v>17</v>
      </c>
      <c r="K42" s="95">
        <v>18</v>
      </c>
      <c r="L42" s="95">
        <v>16</v>
      </c>
      <c r="M42" s="95">
        <v>18</v>
      </c>
      <c r="N42" s="96">
        <v>11</v>
      </c>
      <c r="O42" s="94">
        <v>14</v>
      </c>
      <c r="P42" s="95">
        <v>22</v>
      </c>
      <c r="Q42" s="95">
        <v>42</v>
      </c>
      <c r="R42" s="95">
        <v>42</v>
      </c>
      <c r="S42" s="95">
        <v>45</v>
      </c>
      <c r="T42" s="95">
        <v>48</v>
      </c>
      <c r="U42" s="96"/>
      <c r="V42" s="211">
        <f t="shared" si="23"/>
        <v>0</v>
      </c>
      <c r="W42" s="211">
        <f t="shared" si="23"/>
        <v>0.5714285714285714</v>
      </c>
      <c r="X42" s="211">
        <f t="shared" si="23"/>
        <v>2</v>
      </c>
      <c r="Y42" s="211">
        <f t="shared" si="23"/>
        <v>2.2307692307692308</v>
      </c>
      <c r="Z42" s="211">
        <f t="shared" si="23"/>
        <v>2</v>
      </c>
      <c r="AA42" s="244"/>
      <c r="AB42" s="245"/>
      <c r="AC42" s="97">
        <f t="shared" si="24"/>
        <v>0</v>
      </c>
      <c r="AD42" s="74">
        <f t="shared" si="24"/>
        <v>8</v>
      </c>
      <c r="AE42" s="75">
        <f t="shared" si="24"/>
        <v>28</v>
      </c>
      <c r="AF42" s="75">
        <f t="shared" si="24"/>
        <v>29</v>
      </c>
      <c r="AG42" s="75">
        <f t="shared" si="24"/>
        <v>30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48</v>
      </c>
    </row>
    <row r="43" spans="1:36" s="85" customFormat="1" ht="15.75" thickBot="1" x14ac:dyDescent="0.3">
      <c r="A43" s="177"/>
      <c r="B43" s="77" t="s">
        <v>35</v>
      </c>
      <c r="C43" s="78">
        <f>SUM(C38:C42)</f>
        <v>17637</v>
      </c>
      <c r="D43" s="79">
        <f t="shared" ref="D43:AJ43" si="25">SUM(D38:D42)</f>
        <v>19532</v>
      </c>
      <c r="E43" s="79">
        <f t="shared" si="25"/>
        <v>20715</v>
      </c>
      <c r="F43" s="79">
        <f t="shared" si="25"/>
        <v>22907</v>
      </c>
      <c r="G43" s="79">
        <f t="shared" si="25"/>
        <v>23742</v>
      </c>
      <c r="H43" s="79">
        <f t="shared" si="25"/>
        <v>24078</v>
      </c>
      <c r="I43" s="79">
        <f t="shared" si="25"/>
        <v>24109</v>
      </c>
      <c r="J43" s="79">
        <f t="shared" si="25"/>
        <v>23293</v>
      </c>
      <c r="K43" s="79">
        <f t="shared" si="25"/>
        <v>23215</v>
      </c>
      <c r="L43" s="79">
        <f t="shared" si="25"/>
        <v>23040</v>
      </c>
      <c r="M43" s="79">
        <f t="shared" si="25"/>
        <v>23067</v>
      </c>
      <c r="N43" s="80">
        <f t="shared" si="25"/>
        <v>21254</v>
      </c>
      <c r="O43" s="78">
        <f t="shared" si="25"/>
        <v>23353</v>
      </c>
      <c r="P43" s="79">
        <v>28995</v>
      </c>
      <c r="Q43" s="79">
        <v>33581</v>
      </c>
      <c r="R43" s="79">
        <v>34819</v>
      </c>
      <c r="S43" s="79">
        <v>35918</v>
      </c>
      <c r="T43" s="79">
        <v>37095</v>
      </c>
      <c r="U43" s="80"/>
      <c r="V43" s="212">
        <f t="shared" si="23"/>
        <v>0.32409139876396215</v>
      </c>
      <c r="W43" s="216">
        <f t="shared" si="23"/>
        <v>0.48448699569936515</v>
      </c>
      <c r="X43" s="217">
        <f t="shared" si="23"/>
        <v>0.62109582428192134</v>
      </c>
      <c r="Y43" s="217">
        <f t="shared" si="23"/>
        <v>0.52001571572008554</v>
      </c>
      <c r="Z43" s="217">
        <f t="shared" si="23"/>
        <v>0.51284643248252038</v>
      </c>
      <c r="AA43" s="217"/>
      <c r="AB43" s="218"/>
      <c r="AC43" s="81">
        <f>SUM(AC38:AC42)</f>
        <v>5716</v>
      </c>
      <c r="AD43" s="82">
        <f t="shared" ref="AD43:AF43" si="26">SUM(AD38:AD42)</f>
        <v>9463</v>
      </c>
      <c r="AE43" s="83">
        <f t="shared" si="26"/>
        <v>12866</v>
      </c>
      <c r="AF43" s="83">
        <f t="shared" si="26"/>
        <v>11912</v>
      </c>
      <c r="AG43" s="83">
        <f t="shared" ref="AG43" si="27">SUM(AG38:AG42)</f>
        <v>12176</v>
      </c>
      <c r="AH43" s="83"/>
      <c r="AI43" s="84"/>
      <c r="AJ43" s="81">
        <f t="shared" si="25"/>
        <v>37095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7200858.8600000003</v>
      </c>
      <c r="D45" s="45">
        <v>7610013.6399999997</v>
      </c>
      <c r="E45" s="45">
        <v>5193594.49</v>
      </c>
      <c r="F45" s="45">
        <v>3077455.57</v>
      </c>
      <c r="G45" s="45">
        <v>2539827.44</v>
      </c>
      <c r="H45" s="45">
        <v>1773303.61</v>
      </c>
      <c r="I45" s="45">
        <v>1692229.04</v>
      </c>
      <c r="J45" s="45">
        <v>1663539.47</v>
      </c>
      <c r="K45" s="45">
        <v>2297456.77</v>
      </c>
      <c r="L45" s="45">
        <v>2963298.5</v>
      </c>
      <c r="M45" s="45">
        <v>5066087.45</v>
      </c>
      <c r="N45" s="46">
        <v>7519310.4800000004</v>
      </c>
      <c r="O45" s="44">
        <v>8003626.3300000001</v>
      </c>
      <c r="P45" s="45">
        <v>7558729</v>
      </c>
      <c r="Q45" s="45">
        <v>6228666</v>
      </c>
      <c r="R45" s="45">
        <v>5407444</v>
      </c>
      <c r="S45" s="45">
        <v>2412490</v>
      </c>
      <c r="T45" s="45">
        <v>2014832</v>
      </c>
      <c r="U45" s="46"/>
      <c r="V45" s="211">
        <f t="shared" ref="V45:Z50" si="28">IF(ISERROR((O45-C45)/C45)=TRUE,0,(O45-C45)/C45)</f>
        <v>0.11148218366829643</v>
      </c>
      <c r="W45" s="211">
        <f t="shared" si="28"/>
        <v>-6.739099616121012E-3</v>
      </c>
      <c r="X45" s="211">
        <f t="shared" si="28"/>
        <v>0.19929771413478214</v>
      </c>
      <c r="Y45" s="211">
        <f t="shared" si="28"/>
        <v>0.75711521320192454</v>
      </c>
      <c r="Z45" s="211">
        <f t="shared" si="28"/>
        <v>-5.0136256500953442E-2</v>
      </c>
      <c r="AA45" s="244"/>
      <c r="AB45" s="245"/>
      <c r="AC45" s="47">
        <f t="shared" ref="AC45:AG49" si="29">O45-C45</f>
        <v>802767.46999999974</v>
      </c>
      <c r="AD45" s="74">
        <f t="shared" si="29"/>
        <v>-51284.639999999665</v>
      </c>
      <c r="AE45" s="75">
        <f t="shared" si="29"/>
        <v>1035071.5099999998</v>
      </c>
      <c r="AF45" s="75">
        <f t="shared" si="29"/>
        <v>2329988.4300000002</v>
      </c>
      <c r="AG45" s="75">
        <f t="shared" si="29"/>
        <v>-127337.43999999994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2014832</v>
      </c>
    </row>
    <row r="46" spans="1:36" s="42" customFormat="1" x14ac:dyDescent="0.25">
      <c r="A46" s="176"/>
      <c r="B46" s="43" t="s">
        <v>31</v>
      </c>
      <c r="C46" s="44">
        <v>1735646.42</v>
      </c>
      <c r="D46" s="45">
        <v>1708636.9</v>
      </c>
      <c r="E46" s="45">
        <v>1150702.98</v>
      </c>
      <c r="F46" s="45">
        <v>600476.67000000004</v>
      </c>
      <c r="G46" s="45">
        <v>438601.55</v>
      </c>
      <c r="H46" s="45">
        <v>303780.27</v>
      </c>
      <c r="I46" s="45">
        <v>289911.14</v>
      </c>
      <c r="J46" s="45">
        <v>309782.49</v>
      </c>
      <c r="K46" s="45">
        <v>473186.83</v>
      </c>
      <c r="L46" s="45">
        <v>638140.68999999994</v>
      </c>
      <c r="M46" s="45">
        <v>1082244.6299999999</v>
      </c>
      <c r="N46" s="46">
        <v>1067624.1100000001</v>
      </c>
      <c r="O46" s="44">
        <v>999449.82</v>
      </c>
      <c r="P46" s="45">
        <v>880753</v>
      </c>
      <c r="Q46" s="45">
        <v>742287</v>
      </c>
      <c r="R46" s="45">
        <v>662920</v>
      </c>
      <c r="S46" s="45">
        <v>329931</v>
      </c>
      <c r="T46" s="45">
        <v>272026</v>
      </c>
      <c r="U46" s="46"/>
      <c r="V46" s="211">
        <f t="shared" si="28"/>
        <v>-0.42416277389031803</v>
      </c>
      <c r="W46" s="211">
        <f t="shared" si="28"/>
        <v>-0.48452886625590258</v>
      </c>
      <c r="X46" s="211">
        <f t="shared" si="28"/>
        <v>-0.35492736796423346</v>
      </c>
      <c r="Y46" s="211">
        <f t="shared" si="28"/>
        <v>0.10398960212725659</v>
      </c>
      <c r="Z46" s="211">
        <f t="shared" si="28"/>
        <v>-0.24776599626699905</v>
      </c>
      <c r="AA46" s="244"/>
      <c r="AB46" s="245"/>
      <c r="AC46" s="47">
        <f t="shared" si="29"/>
        <v>-736196.6</v>
      </c>
      <c r="AD46" s="74">
        <f t="shared" si="29"/>
        <v>-827883.89999999991</v>
      </c>
      <c r="AE46" s="75">
        <f t="shared" si="29"/>
        <v>-408415.98</v>
      </c>
      <c r="AF46" s="75">
        <f t="shared" si="29"/>
        <v>62443.329999999958</v>
      </c>
      <c r="AG46" s="75">
        <f t="shared" si="29"/>
        <v>-108670.54999999999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272026</v>
      </c>
    </row>
    <row r="47" spans="1:36" s="42" customFormat="1" x14ac:dyDescent="0.25">
      <c r="A47" s="176"/>
      <c r="B47" s="43" t="s">
        <v>32</v>
      </c>
      <c r="C47" s="44">
        <v>748062.74</v>
      </c>
      <c r="D47" s="45">
        <v>838850.9</v>
      </c>
      <c r="E47" s="45">
        <v>472798.92</v>
      </c>
      <c r="F47" s="45">
        <v>240876.88</v>
      </c>
      <c r="G47" s="45">
        <v>200855.56</v>
      </c>
      <c r="H47" s="45">
        <v>147483.19</v>
      </c>
      <c r="I47" s="45">
        <v>176237.11</v>
      </c>
      <c r="J47" s="45">
        <v>146582.34</v>
      </c>
      <c r="K47" s="45">
        <v>203832.13</v>
      </c>
      <c r="L47" s="45">
        <v>277291.51</v>
      </c>
      <c r="M47" s="45">
        <v>472860.88</v>
      </c>
      <c r="N47" s="46">
        <v>718306.24</v>
      </c>
      <c r="O47" s="44">
        <v>945157.18</v>
      </c>
      <c r="P47" s="45">
        <v>1109718</v>
      </c>
      <c r="Q47" s="45">
        <v>594687</v>
      </c>
      <c r="R47" s="45">
        <v>444685</v>
      </c>
      <c r="S47" s="45">
        <v>201491</v>
      </c>
      <c r="T47" s="45">
        <v>172779</v>
      </c>
      <c r="U47" s="46"/>
      <c r="V47" s="211">
        <f t="shared" si="28"/>
        <v>0.26347314130362925</v>
      </c>
      <c r="W47" s="211">
        <f t="shared" si="28"/>
        <v>0.3229025563422534</v>
      </c>
      <c r="X47" s="211">
        <f t="shared" si="28"/>
        <v>0.25780109649996669</v>
      </c>
      <c r="Y47" s="211">
        <f t="shared" si="28"/>
        <v>0.84610909938720558</v>
      </c>
      <c r="Z47" s="211">
        <f t="shared" si="28"/>
        <v>3.1636664675849767E-3</v>
      </c>
      <c r="AA47" s="244"/>
      <c r="AB47" s="245"/>
      <c r="AC47" s="47">
        <f t="shared" si="29"/>
        <v>197094.44000000006</v>
      </c>
      <c r="AD47" s="74">
        <f t="shared" si="29"/>
        <v>270867.09999999998</v>
      </c>
      <c r="AE47" s="75">
        <f t="shared" si="29"/>
        <v>121888.08000000002</v>
      </c>
      <c r="AF47" s="75">
        <f t="shared" si="29"/>
        <v>203808.12</v>
      </c>
      <c r="AG47" s="75">
        <f t="shared" si="29"/>
        <v>635.44000000000233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172779</v>
      </c>
    </row>
    <row r="48" spans="1:36" s="42" customFormat="1" x14ac:dyDescent="0.25">
      <c r="A48" s="176"/>
      <c r="B48" s="43" t="s">
        <v>33</v>
      </c>
      <c r="C48" s="44">
        <v>876449.77</v>
      </c>
      <c r="D48" s="45">
        <v>930671.42</v>
      </c>
      <c r="E48" s="45">
        <v>608276.87</v>
      </c>
      <c r="F48" s="45">
        <v>373744.56</v>
      </c>
      <c r="G48" s="45">
        <v>334710.89</v>
      </c>
      <c r="H48" s="45">
        <v>230159.04</v>
      </c>
      <c r="I48" s="45">
        <v>222364.83</v>
      </c>
      <c r="J48" s="45">
        <v>272219.13</v>
      </c>
      <c r="K48" s="45">
        <v>377976.33</v>
      </c>
      <c r="L48" s="45">
        <v>471538.91</v>
      </c>
      <c r="M48" s="45">
        <v>509907.97</v>
      </c>
      <c r="N48" s="46">
        <v>716930.24</v>
      </c>
      <c r="O48" s="44">
        <v>819108.33</v>
      </c>
      <c r="P48" s="45">
        <v>1175746</v>
      </c>
      <c r="Q48" s="45">
        <v>653197</v>
      </c>
      <c r="R48" s="45">
        <v>577265</v>
      </c>
      <c r="S48" s="45">
        <v>353440</v>
      </c>
      <c r="T48" s="45">
        <v>278729</v>
      </c>
      <c r="U48" s="46"/>
      <c r="V48" s="211">
        <f t="shared" si="28"/>
        <v>-6.542467345276394E-2</v>
      </c>
      <c r="W48" s="211">
        <f t="shared" si="28"/>
        <v>0.26333094015071395</v>
      </c>
      <c r="X48" s="211">
        <f t="shared" si="28"/>
        <v>7.3848163912594619E-2</v>
      </c>
      <c r="Y48" s="211">
        <f t="shared" si="28"/>
        <v>0.54454422025567406</v>
      </c>
      <c r="Z48" s="211">
        <f t="shared" si="28"/>
        <v>5.5956081978689086E-2</v>
      </c>
      <c r="AA48" s="244"/>
      <c r="AB48" s="245"/>
      <c r="AC48" s="47">
        <f t="shared" si="29"/>
        <v>-57341.440000000061</v>
      </c>
      <c r="AD48" s="74">
        <f t="shared" si="29"/>
        <v>245074.57999999996</v>
      </c>
      <c r="AE48" s="75">
        <f t="shared" si="29"/>
        <v>44920.130000000005</v>
      </c>
      <c r="AF48" s="75">
        <f t="shared" si="29"/>
        <v>203520.44</v>
      </c>
      <c r="AG48" s="75">
        <f t="shared" si="29"/>
        <v>18729.109999999986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278729</v>
      </c>
    </row>
    <row r="49" spans="1:36" s="42" customFormat="1" x14ac:dyDescent="0.25">
      <c r="A49" s="176"/>
      <c r="B49" s="43" t="s">
        <v>34</v>
      </c>
      <c r="C49" s="44">
        <v>418102.07</v>
      </c>
      <c r="D49" s="45">
        <v>700402.77</v>
      </c>
      <c r="E49" s="45">
        <v>499435.2</v>
      </c>
      <c r="F49" s="45">
        <v>195038.65</v>
      </c>
      <c r="G49" s="45">
        <v>284631.52</v>
      </c>
      <c r="H49" s="45">
        <v>197461.27</v>
      </c>
      <c r="I49" s="45">
        <v>261721.85</v>
      </c>
      <c r="J49" s="45">
        <v>150271.67999999999</v>
      </c>
      <c r="K49" s="45">
        <v>265206.84999999998</v>
      </c>
      <c r="L49" s="45">
        <v>351734.11</v>
      </c>
      <c r="M49" s="45">
        <v>530685.99</v>
      </c>
      <c r="N49" s="46">
        <v>654097.78</v>
      </c>
      <c r="O49" s="44">
        <v>961456.89</v>
      </c>
      <c r="P49" s="45">
        <v>1040094</v>
      </c>
      <c r="Q49" s="45">
        <v>488549</v>
      </c>
      <c r="R49" s="45">
        <v>563159</v>
      </c>
      <c r="S49" s="45">
        <v>858406</v>
      </c>
      <c r="T49" s="45">
        <v>551099</v>
      </c>
      <c r="U49" s="46"/>
      <c r="V49" s="211">
        <f t="shared" si="28"/>
        <v>1.299574575174909</v>
      </c>
      <c r="W49" s="211">
        <f t="shared" si="28"/>
        <v>0.48499412702208472</v>
      </c>
      <c r="X49" s="211">
        <f t="shared" si="28"/>
        <v>-2.1797021915956286E-2</v>
      </c>
      <c r="Y49" s="211">
        <f t="shared" si="28"/>
        <v>1.8874225698342353</v>
      </c>
      <c r="Z49" s="211">
        <f t="shared" si="28"/>
        <v>2.015850106832862</v>
      </c>
      <c r="AA49" s="244"/>
      <c r="AB49" s="245"/>
      <c r="AC49" s="47">
        <f t="shared" si="29"/>
        <v>543354.82000000007</v>
      </c>
      <c r="AD49" s="74">
        <f t="shared" si="29"/>
        <v>339691.23</v>
      </c>
      <c r="AE49" s="75">
        <f t="shared" si="29"/>
        <v>-10886.200000000012</v>
      </c>
      <c r="AF49" s="75">
        <f t="shared" si="29"/>
        <v>368120.35</v>
      </c>
      <c r="AG49" s="75">
        <f t="shared" si="29"/>
        <v>573774.48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551099</v>
      </c>
    </row>
    <row r="50" spans="1:36" s="154" customFormat="1" x14ac:dyDescent="0.25">
      <c r="A50" s="177"/>
      <c r="B50" s="43" t="s">
        <v>35</v>
      </c>
      <c r="C50" s="168">
        <f>SUM(C45:C49)</f>
        <v>10979119.860000001</v>
      </c>
      <c r="D50" s="169">
        <f t="shared" ref="D50:AJ50" si="30">SUM(D45:D49)</f>
        <v>11788575.629999999</v>
      </c>
      <c r="E50" s="169">
        <f t="shared" si="30"/>
        <v>7924808.4600000009</v>
      </c>
      <c r="F50" s="169">
        <f t="shared" si="30"/>
        <v>4487592.33</v>
      </c>
      <c r="G50" s="169">
        <f t="shared" si="30"/>
        <v>3798626.96</v>
      </c>
      <c r="H50" s="169">
        <f t="shared" si="30"/>
        <v>2652187.3800000004</v>
      </c>
      <c r="I50" s="169">
        <f t="shared" si="30"/>
        <v>2642463.9700000002</v>
      </c>
      <c r="J50" s="169">
        <f t="shared" si="30"/>
        <v>2542395.11</v>
      </c>
      <c r="K50" s="169">
        <f t="shared" si="30"/>
        <v>3617658.91</v>
      </c>
      <c r="L50" s="169">
        <f t="shared" si="30"/>
        <v>4702003.7200000007</v>
      </c>
      <c r="M50" s="169">
        <f t="shared" si="30"/>
        <v>7661786.9199999999</v>
      </c>
      <c r="N50" s="170">
        <f t="shared" si="30"/>
        <v>10676268.85</v>
      </c>
      <c r="O50" s="168">
        <f t="shared" si="30"/>
        <v>11728798.550000001</v>
      </c>
      <c r="P50" s="169">
        <v>11765040</v>
      </c>
      <c r="Q50" s="169">
        <v>8707386</v>
      </c>
      <c r="R50" s="169">
        <v>7655473</v>
      </c>
      <c r="S50" s="169">
        <v>4155758</v>
      </c>
      <c r="T50" s="169">
        <v>3289465</v>
      </c>
      <c r="U50" s="170"/>
      <c r="V50" s="246">
        <f t="shared" si="28"/>
        <v>6.8282221121502479E-2</v>
      </c>
      <c r="W50" s="247">
        <f t="shared" si="28"/>
        <v>-1.9964778391126934E-3</v>
      </c>
      <c r="X50" s="248">
        <f t="shared" si="28"/>
        <v>9.8750341279541659E-2</v>
      </c>
      <c r="Y50" s="248">
        <f t="shared" si="28"/>
        <v>0.70591988688954732</v>
      </c>
      <c r="Z50" s="248">
        <f t="shared" si="28"/>
        <v>9.4015823022537609E-2</v>
      </c>
      <c r="AA50" s="248"/>
      <c r="AB50" s="249"/>
      <c r="AC50" s="50">
        <f t="shared" ref="AC50:AF64" si="31">SUM(AC45:AC49)</f>
        <v>749678.68999999983</v>
      </c>
      <c r="AD50" s="171">
        <f t="shared" si="31"/>
        <v>-23535.629999999655</v>
      </c>
      <c r="AE50" s="172">
        <f t="shared" si="31"/>
        <v>782577.5399999998</v>
      </c>
      <c r="AF50" s="172">
        <f t="shared" si="31"/>
        <v>3167880.6700000004</v>
      </c>
      <c r="AG50" s="172">
        <f t="shared" ref="AG50" si="32">SUM(AG45:AG49)</f>
        <v>357131.04000000004</v>
      </c>
      <c r="AH50" s="172"/>
      <c r="AI50" s="173"/>
      <c r="AJ50" s="50">
        <f t="shared" si="30"/>
        <v>3289465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2996408.4</v>
      </c>
      <c r="D52" s="45">
        <v>3711976.19</v>
      </c>
      <c r="E52" s="45">
        <v>3965360.09</v>
      </c>
      <c r="F52" s="45">
        <v>2881558.79</v>
      </c>
      <c r="G52" s="45">
        <v>1910007.44</v>
      </c>
      <c r="H52" s="45">
        <v>1357193.62</v>
      </c>
      <c r="I52" s="45">
        <v>1016667.96</v>
      </c>
      <c r="J52" s="45">
        <v>986992.66</v>
      </c>
      <c r="K52" s="45">
        <v>998224.52</v>
      </c>
      <c r="L52" s="45">
        <v>1090971.6599999999</v>
      </c>
      <c r="M52" s="45">
        <v>1989320.29</v>
      </c>
      <c r="N52" s="46">
        <v>3286198.16</v>
      </c>
      <c r="O52" s="44">
        <v>4422873.16</v>
      </c>
      <c r="P52" s="45">
        <v>5282406</v>
      </c>
      <c r="Q52" s="45">
        <v>4912495</v>
      </c>
      <c r="R52" s="45">
        <v>4292420</v>
      </c>
      <c r="S52" s="45">
        <v>3300500</v>
      </c>
      <c r="T52" s="45">
        <v>2379316</v>
      </c>
      <c r="U52" s="46"/>
      <c r="V52" s="211">
        <f t="shared" ref="V52:Z57" si="33">IF(ISERROR((O52-C52)/C52)=TRUE,0,(O52-C52)/C52)</f>
        <v>0.47605819019863926</v>
      </c>
      <c r="W52" s="211">
        <f t="shared" si="33"/>
        <v>0.42307108925717546</v>
      </c>
      <c r="X52" s="211">
        <f t="shared" si="33"/>
        <v>0.23885218202213765</v>
      </c>
      <c r="Y52" s="211">
        <f t="shared" si="33"/>
        <v>0.48961736088681362</v>
      </c>
      <c r="Z52" s="211">
        <f t="shared" si="33"/>
        <v>0.72800374013202807</v>
      </c>
      <c r="AA52" s="244"/>
      <c r="AB52" s="245"/>
      <c r="AC52" s="47">
        <f t="shared" ref="AC52:AG56" si="34">O52-C52</f>
        <v>1426464.7600000002</v>
      </c>
      <c r="AD52" s="74">
        <f t="shared" si="34"/>
        <v>1570429.81</v>
      </c>
      <c r="AE52" s="75">
        <f t="shared" si="34"/>
        <v>947134.91000000015</v>
      </c>
      <c r="AF52" s="75">
        <f t="shared" si="34"/>
        <v>1410861.21</v>
      </c>
      <c r="AG52" s="75">
        <f t="shared" si="34"/>
        <v>1390492.56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2379316</v>
      </c>
    </row>
    <row r="53" spans="1:36" s="42" customFormat="1" x14ac:dyDescent="0.25">
      <c r="A53" s="176"/>
      <c r="B53" s="43" t="s">
        <v>31</v>
      </c>
      <c r="C53" s="44">
        <v>1266856.6499999999</v>
      </c>
      <c r="D53" s="45">
        <v>1451773.43</v>
      </c>
      <c r="E53" s="45">
        <v>1274148.1299999999</v>
      </c>
      <c r="F53" s="45">
        <v>811628.5</v>
      </c>
      <c r="G53" s="45">
        <v>496824.85</v>
      </c>
      <c r="H53" s="45">
        <v>333539.69</v>
      </c>
      <c r="I53" s="45">
        <v>256251.98</v>
      </c>
      <c r="J53" s="45">
        <v>248650.49</v>
      </c>
      <c r="K53" s="45">
        <v>284052.06</v>
      </c>
      <c r="L53" s="45">
        <v>363621.68</v>
      </c>
      <c r="M53" s="45">
        <v>603424.92000000004</v>
      </c>
      <c r="N53" s="46">
        <v>779663.93</v>
      </c>
      <c r="O53" s="44">
        <v>883399.47</v>
      </c>
      <c r="P53" s="45">
        <v>858778</v>
      </c>
      <c r="Q53" s="45">
        <v>743194</v>
      </c>
      <c r="R53" s="45">
        <v>683824</v>
      </c>
      <c r="S53" s="45">
        <v>573541</v>
      </c>
      <c r="T53" s="45">
        <v>406476</v>
      </c>
      <c r="U53" s="46"/>
      <c r="V53" s="211">
        <f t="shared" si="33"/>
        <v>-0.30268395402115933</v>
      </c>
      <c r="W53" s="211">
        <f t="shared" si="33"/>
        <v>-0.40846279298554178</v>
      </c>
      <c r="X53" s="211">
        <f t="shared" si="33"/>
        <v>-0.41671303163157325</v>
      </c>
      <c r="Y53" s="211">
        <f t="shared" si="33"/>
        <v>-0.15746674740968311</v>
      </c>
      <c r="Z53" s="211">
        <f t="shared" si="33"/>
        <v>0.15441286803588836</v>
      </c>
      <c r="AA53" s="244"/>
      <c r="AB53" s="245"/>
      <c r="AC53" s="47">
        <f t="shared" si="34"/>
        <v>-383457.17999999993</v>
      </c>
      <c r="AD53" s="74">
        <f t="shared" si="34"/>
        <v>-592995.42999999993</v>
      </c>
      <c r="AE53" s="75">
        <f t="shared" si="34"/>
        <v>-530954.12999999989</v>
      </c>
      <c r="AF53" s="75">
        <f t="shared" si="34"/>
        <v>-127804.5</v>
      </c>
      <c r="AG53" s="75">
        <f t="shared" si="34"/>
        <v>76716.150000000023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406476</v>
      </c>
    </row>
    <row r="54" spans="1:36" s="42" customFormat="1" x14ac:dyDescent="0.25">
      <c r="A54" s="176"/>
      <c r="B54" s="43" t="s">
        <v>32</v>
      </c>
      <c r="C54" s="44">
        <v>159921.38</v>
      </c>
      <c r="D54" s="45">
        <v>231168.81</v>
      </c>
      <c r="E54" s="45">
        <v>276573.76</v>
      </c>
      <c r="F54" s="45">
        <v>165023.76999999999</v>
      </c>
      <c r="G54" s="45">
        <v>95669.49</v>
      </c>
      <c r="H54" s="45">
        <v>80999.37</v>
      </c>
      <c r="I54" s="45">
        <v>57463.12</v>
      </c>
      <c r="J54" s="45">
        <v>88765.48</v>
      </c>
      <c r="K54" s="45">
        <v>62895.86</v>
      </c>
      <c r="L54" s="45">
        <v>60698.96</v>
      </c>
      <c r="M54" s="45">
        <v>267239.94</v>
      </c>
      <c r="N54" s="46">
        <v>171502.88</v>
      </c>
      <c r="O54" s="44">
        <v>283597.74</v>
      </c>
      <c r="P54" s="45">
        <v>583521</v>
      </c>
      <c r="Q54" s="45">
        <v>471388</v>
      </c>
      <c r="R54" s="45">
        <v>328360</v>
      </c>
      <c r="S54" s="45">
        <v>222384</v>
      </c>
      <c r="T54" s="45">
        <v>154493</v>
      </c>
      <c r="U54" s="46"/>
      <c r="V54" s="211">
        <f t="shared" si="33"/>
        <v>0.77335725842285741</v>
      </c>
      <c r="W54" s="211">
        <f t="shared" si="33"/>
        <v>1.5242202873302848</v>
      </c>
      <c r="X54" s="211">
        <f t="shared" si="33"/>
        <v>0.7043843927927218</v>
      </c>
      <c r="Y54" s="211">
        <f t="shared" si="33"/>
        <v>0.98977395801829049</v>
      </c>
      <c r="Z54" s="211">
        <f t="shared" si="33"/>
        <v>1.3245028273904249</v>
      </c>
      <c r="AA54" s="244"/>
      <c r="AB54" s="245"/>
      <c r="AC54" s="47">
        <f t="shared" si="34"/>
        <v>123676.35999999999</v>
      </c>
      <c r="AD54" s="74">
        <f t="shared" si="34"/>
        <v>352352.19</v>
      </c>
      <c r="AE54" s="75">
        <f t="shared" si="34"/>
        <v>194814.24</v>
      </c>
      <c r="AF54" s="75">
        <f t="shared" si="34"/>
        <v>163336.23000000001</v>
      </c>
      <c r="AG54" s="75">
        <f t="shared" si="34"/>
        <v>126714.51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154493</v>
      </c>
    </row>
    <row r="55" spans="1:36" s="42" customFormat="1" x14ac:dyDescent="0.25">
      <c r="A55" s="176"/>
      <c r="B55" s="43" t="s">
        <v>33</v>
      </c>
      <c r="C55" s="44">
        <v>171472.3</v>
      </c>
      <c r="D55" s="45">
        <v>260753.94</v>
      </c>
      <c r="E55" s="45">
        <v>318222.31</v>
      </c>
      <c r="F55" s="45">
        <v>181331.26</v>
      </c>
      <c r="G55" s="45">
        <v>134408.76</v>
      </c>
      <c r="H55" s="45">
        <v>125801.99</v>
      </c>
      <c r="I55" s="45">
        <v>90412.53</v>
      </c>
      <c r="J55" s="45">
        <v>98266.51</v>
      </c>
      <c r="K55" s="45">
        <v>112748.94</v>
      </c>
      <c r="L55" s="45">
        <v>140315.01</v>
      </c>
      <c r="M55" s="45">
        <v>147374.6</v>
      </c>
      <c r="N55" s="46">
        <v>164659.13</v>
      </c>
      <c r="O55" s="44">
        <v>260105.14</v>
      </c>
      <c r="P55" s="45">
        <v>492772</v>
      </c>
      <c r="Q55" s="45">
        <v>430998</v>
      </c>
      <c r="R55" s="45">
        <v>339682</v>
      </c>
      <c r="S55" s="45">
        <v>267272</v>
      </c>
      <c r="T55" s="45">
        <v>203585</v>
      </c>
      <c r="U55" s="46"/>
      <c r="V55" s="211">
        <f t="shared" si="33"/>
        <v>0.51689304919803392</v>
      </c>
      <c r="W55" s="211">
        <f t="shared" si="33"/>
        <v>0.88979694803461074</v>
      </c>
      <c r="X55" s="211">
        <f t="shared" si="33"/>
        <v>0.3543927828315997</v>
      </c>
      <c r="Y55" s="211">
        <f t="shared" si="33"/>
        <v>0.87326774214219871</v>
      </c>
      <c r="Z55" s="211">
        <f t="shared" si="33"/>
        <v>0.98850134470402062</v>
      </c>
      <c r="AA55" s="244"/>
      <c r="AB55" s="245"/>
      <c r="AC55" s="47">
        <f t="shared" si="34"/>
        <v>88632.840000000026</v>
      </c>
      <c r="AD55" s="74">
        <f t="shared" si="34"/>
        <v>232018.06</v>
      </c>
      <c r="AE55" s="75">
        <f t="shared" si="34"/>
        <v>112775.69</v>
      </c>
      <c r="AF55" s="75">
        <f t="shared" si="34"/>
        <v>158350.74</v>
      </c>
      <c r="AG55" s="75">
        <f t="shared" si="34"/>
        <v>132863.24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203585</v>
      </c>
    </row>
    <row r="56" spans="1:36" s="42" customFormat="1" x14ac:dyDescent="0.25">
      <c r="A56" s="176"/>
      <c r="B56" s="43" t="s">
        <v>34</v>
      </c>
      <c r="C56" s="44">
        <v>102822.01</v>
      </c>
      <c r="D56" s="45">
        <v>160122.06</v>
      </c>
      <c r="E56" s="45">
        <v>347769.88</v>
      </c>
      <c r="F56" s="45">
        <v>100383.55</v>
      </c>
      <c r="G56" s="45">
        <v>122770.21</v>
      </c>
      <c r="H56" s="45">
        <v>93986.79</v>
      </c>
      <c r="I56" s="45">
        <v>123554.29</v>
      </c>
      <c r="J56" s="45">
        <v>72372.820000000007</v>
      </c>
      <c r="K56" s="45">
        <v>70317.42</v>
      </c>
      <c r="L56" s="45">
        <v>71961.89</v>
      </c>
      <c r="M56" s="45">
        <v>167859.68</v>
      </c>
      <c r="N56" s="46">
        <v>170875.02</v>
      </c>
      <c r="O56" s="44">
        <v>214436.76</v>
      </c>
      <c r="P56" s="45">
        <v>481786</v>
      </c>
      <c r="Q56" s="45">
        <v>282599</v>
      </c>
      <c r="R56" s="45">
        <v>279187</v>
      </c>
      <c r="S56" s="45">
        <v>463753</v>
      </c>
      <c r="T56" s="45">
        <v>247406</v>
      </c>
      <c r="U56" s="46"/>
      <c r="V56" s="211">
        <f t="shared" si="33"/>
        <v>1.0855141812536053</v>
      </c>
      <c r="W56" s="211">
        <f t="shared" si="33"/>
        <v>2.0088671105030751</v>
      </c>
      <c r="X56" s="211">
        <f t="shared" si="33"/>
        <v>-0.18739656234749255</v>
      </c>
      <c r="Y56" s="211">
        <f t="shared" si="33"/>
        <v>1.781202697055444</v>
      </c>
      <c r="Z56" s="211">
        <f t="shared" si="33"/>
        <v>2.777406587477532</v>
      </c>
      <c r="AA56" s="244"/>
      <c r="AB56" s="245"/>
      <c r="AC56" s="47">
        <f t="shared" si="34"/>
        <v>111614.75000000001</v>
      </c>
      <c r="AD56" s="74">
        <f t="shared" si="34"/>
        <v>321663.94</v>
      </c>
      <c r="AE56" s="75">
        <f t="shared" si="34"/>
        <v>-65170.880000000005</v>
      </c>
      <c r="AF56" s="75">
        <f t="shared" si="34"/>
        <v>178803.45</v>
      </c>
      <c r="AG56" s="75">
        <f t="shared" si="34"/>
        <v>340982.79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247406</v>
      </c>
    </row>
    <row r="57" spans="1:36" s="154" customFormat="1" x14ac:dyDescent="0.25">
      <c r="A57" s="177"/>
      <c r="B57" s="43" t="s">
        <v>35</v>
      </c>
      <c r="C57" s="168">
        <f>SUM(C52:C56)</f>
        <v>4697480.7399999993</v>
      </c>
      <c r="D57" s="169">
        <f t="shared" ref="D57:AJ57" si="35">SUM(D52:D56)</f>
        <v>5815794.4299999997</v>
      </c>
      <c r="E57" s="169">
        <f t="shared" si="35"/>
        <v>6182074.169999999</v>
      </c>
      <c r="F57" s="169">
        <f t="shared" si="35"/>
        <v>4139925.87</v>
      </c>
      <c r="G57" s="169">
        <f t="shared" si="35"/>
        <v>2759680.75</v>
      </c>
      <c r="H57" s="169">
        <f t="shared" si="35"/>
        <v>1991521.4600000002</v>
      </c>
      <c r="I57" s="169">
        <f t="shared" si="35"/>
        <v>1544349.8800000001</v>
      </c>
      <c r="J57" s="169">
        <f t="shared" si="35"/>
        <v>1495047.96</v>
      </c>
      <c r="K57" s="169">
        <f t="shared" si="35"/>
        <v>1528238.8</v>
      </c>
      <c r="L57" s="169">
        <f t="shared" si="35"/>
        <v>1727569.1999999997</v>
      </c>
      <c r="M57" s="169">
        <f t="shared" si="35"/>
        <v>3175219.43</v>
      </c>
      <c r="N57" s="170">
        <f t="shared" si="35"/>
        <v>4572899.12</v>
      </c>
      <c r="O57" s="168">
        <f t="shared" si="35"/>
        <v>6064412.2699999996</v>
      </c>
      <c r="P57" s="169">
        <v>7699263</v>
      </c>
      <c r="Q57" s="169">
        <v>6840674</v>
      </c>
      <c r="R57" s="169">
        <v>5923473</v>
      </c>
      <c r="S57" s="169">
        <v>4827450</v>
      </c>
      <c r="T57" s="169">
        <v>3391276</v>
      </c>
      <c r="U57" s="170"/>
      <c r="V57" s="246">
        <f t="shared" si="33"/>
        <v>0.29099247142416179</v>
      </c>
      <c r="W57" s="247">
        <f t="shared" si="33"/>
        <v>0.32385404825940528</v>
      </c>
      <c r="X57" s="248">
        <f t="shared" si="33"/>
        <v>0.10653379624528204</v>
      </c>
      <c r="Y57" s="248">
        <f t="shared" si="33"/>
        <v>0.43081619961470463</v>
      </c>
      <c r="Z57" s="248">
        <f t="shared" si="33"/>
        <v>0.74927842649915211</v>
      </c>
      <c r="AA57" s="248"/>
      <c r="AB57" s="249"/>
      <c r="AC57" s="50">
        <f t="shared" si="31"/>
        <v>1366931.5300000005</v>
      </c>
      <c r="AD57" s="171">
        <f t="shared" si="31"/>
        <v>1883468.57</v>
      </c>
      <c r="AE57" s="172">
        <f t="shared" si="31"/>
        <v>658599.83000000019</v>
      </c>
      <c r="AF57" s="172">
        <f t="shared" si="31"/>
        <v>1783547.13</v>
      </c>
      <c r="AG57" s="172">
        <f t="shared" ref="AG57" si="36">SUM(AG52:AG56)</f>
        <v>2067769.25</v>
      </c>
      <c r="AH57" s="172"/>
      <c r="AI57" s="173"/>
      <c r="AJ57" s="50">
        <f t="shared" si="35"/>
        <v>3391276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6813963.2300000004</v>
      </c>
      <c r="D59" s="45">
        <v>7830917.4800000004</v>
      </c>
      <c r="E59" s="45">
        <v>9003337.6600000001</v>
      </c>
      <c r="F59" s="45">
        <v>10699688.960000001</v>
      </c>
      <c r="G59" s="45">
        <v>11504374.74</v>
      </c>
      <c r="H59" s="45">
        <v>11636276.32</v>
      </c>
      <c r="I59" s="45">
        <v>11446613.119999999</v>
      </c>
      <c r="J59" s="45">
        <v>11010706.800000001</v>
      </c>
      <c r="K59" s="45">
        <v>10909682.4</v>
      </c>
      <c r="L59" s="45">
        <v>10846954.460000001</v>
      </c>
      <c r="M59" s="45">
        <v>10882049.77</v>
      </c>
      <c r="N59" s="46">
        <v>11236483.630000001</v>
      </c>
      <c r="O59" s="44">
        <v>12570627.76</v>
      </c>
      <c r="P59" s="45">
        <v>15268224</v>
      </c>
      <c r="Q59" s="45">
        <v>17994982</v>
      </c>
      <c r="R59" s="45">
        <v>19733248</v>
      </c>
      <c r="S59" s="45">
        <v>21409223</v>
      </c>
      <c r="T59" s="45">
        <v>22326299</v>
      </c>
      <c r="U59" s="46"/>
      <c r="V59" s="211">
        <f t="shared" ref="V59:Z64" si="37">IF(ISERROR((O59-C59)/C59)=TRUE,0,(O59-C59)/C59)</f>
        <v>0.84483351842214138</v>
      </c>
      <c r="W59" s="211">
        <f t="shared" si="37"/>
        <v>0.94973629067024712</v>
      </c>
      <c r="X59" s="211">
        <f t="shared" si="37"/>
        <v>0.99870122387479132</v>
      </c>
      <c r="Y59" s="211">
        <f t="shared" si="37"/>
        <v>0.84428239678473782</v>
      </c>
      <c r="Z59" s="211">
        <f t="shared" si="37"/>
        <v>0.86096363199657033</v>
      </c>
      <c r="AA59" s="244"/>
      <c r="AB59" s="245"/>
      <c r="AC59" s="47">
        <f t="shared" ref="AC59:AG74" si="38">O59-C59</f>
        <v>5756664.5299999993</v>
      </c>
      <c r="AD59" s="74">
        <f t="shared" si="38"/>
        <v>7437306.5199999996</v>
      </c>
      <c r="AE59" s="75">
        <f t="shared" si="38"/>
        <v>8991644.3399999999</v>
      </c>
      <c r="AF59" s="75">
        <f t="shared" si="38"/>
        <v>9033559.0399999991</v>
      </c>
      <c r="AG59" s="75">
        <f t="shared" si="38"/>
        <v>9904848.2599999998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22326299</v>
      </c>
    </row>
    <row r="60" spans="1:36" s="42" customFormat="1" x14ac:dyDescent="0.25">
      <c r="A60" s="176"/>
      <c r="B60" s="43" t="s">
        <v>31</v>
      </c>
      <c r="C60" s="44">
        <v>4307124.96</v>
      </c>
      <c r="D60" s="45">
        <v>4916370.0999999996</v>
      </c>
      <c r="E60" s="45">
        <v>5007153.8099999996</v>
      </c>
      <c r="F60" s="45">
        <v>4651797.1500000004</v>
      </c>
      <c r="G60" s="45">
        <v>4600913.29</v>
      </c>
      <c r="H60" s="45">
        <v>4795950.1399999997</v>
      </c>
      <c r="I60" s="45">
        <v>4850686.8899999997</v>
      </c>
      <c r="J60" s="45">
        <v>4840766.6900000004</v>
      </c>
      <c r="K60" s="45">
        <v>4909807.4400000004</v>
      </c>
      <c r="L60" s="45">
        <v>4882739.7</v>
      </c>
      <c r="M60" s="45">
        <v>5037720.88</v>
      </c>
      <c r="N60" s="46">
        <v>4236607.3</v>
      </c>
      <c r="O60" s="44">
        <v>4472982.7300000004</v>
      </c>
      <c r="P60" s="45">
        <v>4946396</v>
      </c>
      <c r="Q60" s="45">
        <v>5175773</v>
      </c>
      <c r="R60" s="45">
        <v>5507805</v>
      </c>
      <c r="S60" s="45">
        <v>6169330</v>
      </c>
      <c r="T60" s="45">
        <v>6324982</v>
      </c>
      <c r="U60" s="46"/>
      <c r="V60" s="211">
        <f t="shared" si="37"/>
        <v>3.8507768300272506E-2</v>
      </c>
      <c r="W60" s="211">
        <f t="shared" si="37"/>
        <v>6.1073310977951753E-3</v>
      </c>
      <c r="X60" s="211">
        <f t="shared" si="37"/>
        <v>3.3675656150854376E-2</v>
      </c>
      <c r="Y60" s="211">
        <f t="shared" si="37"/>
        <v>0.18401659023330361</v>
      </c>
      <c r="Z60" s="211">
        <f t="shared" si="37"/>
        <v>0.34089247311157217</v>
      </c>
      <c r="AA60" s="244"/>
      <c r="AB60" s="245"/>
      <c r="AC60" s="47">
        <f t="shared" si="38"/>
        <v>165857.77000000048</v>
      </c>
      <c r="AD60" s="74">
        <f t="shared" si="38"/>
        <v>30025.900000000373</v>
      </c>
      <c r="AE60" s="75">
        <f t="shared" si="38"/>
        <v>168619.19000000041</v>
      </c>
      <c r="AF60" s="75">
        <f t="shared" si="38"/>
        <v>856007.84999999963</v>
      </c>
      <c r="AG60" s="75">
        <f t="shared" si="38"/>
        <v>1568416.71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6324982</v>
      </c>
    </row>
    <row r="61" spans="1:36" s="42" customFormat="1" x14ac:dyDescent="0.25">
      <c r="A61" s="176"/>
      <c r="B61" s="43" t="s">
        <v>32</v>
      </c>
      <c r="C61" s="44">
        <v>145300.15</v>
      </c>
      <c r="D61" s="45">
        <v>181652.41</v>
      </c>
      <c r="E61" s="45">
        <v>241834.5</v>
      </c>
      <c r="F61" s="45">
        <v>293427.65000000002</v>
      </c>
      <c r="G61" s="45">
        <v>306768.19</v>
      </c>
      <c r="H61" s="45">
        <v>279812.42</v>
      </c>
      <c r="I61" s="45">
        <v>276551.32</v>
      </c>
      <c r="J61" s="45">
        <v>267417.21000000002</v>
      </c>
      <c r="K61" s="45">
        <v>283727.24</v>
      </c>
      <c r="L61" s="45">
        <v>263415.46999999997</v>
      </c>
      <c r="M61" s="45">
        <v>261212.74</v>
      </c>
      <c r="N61" s="46">
        <v>399245.16</v>
      </c>
      <c r="O61" s="44">
        <v>454512.66</v>
      </c>
      <c r="P61" s="45">
        <v>643728</v>
      </c>
      <c r="Q61" s="45">
        <v>945818</v>
      </c>
      <c r="R61" s="45">
        <v>1067184</v>
      </c>
      <c r="S61" s="45">
        <v>1158516</v>
      </c>
      <c r="T61" s="45">
        <v>1191572</v>
      </c>
      <c r="U61" s="46"/>
      <c r="V61" s="211">
        <f t="shared" si="37"/>
        <v>2.1280949124966493</v>
      </c>
      <c r="W61" s="211">
        <f t="shared" si="37"/>
        <v>2.5437349826517575</v>
      </c>
      <c r="X61" s="211">
        <f t="shared" si="37"/>
        <v>2.911013523711464</v>
      </c>
      <c r="Y61" s="211">
        <f t="shared" si="37"/>
        <v>2.6369578667859006</v>
      </c>
      <c r="Z61" s="211">
        <f t="shared" si="37"/>
        <v>2.7765193320728594</v>
      </c>
      <c r="AA61" s="244"/>
      <c r="AB61" s="245"/>
      <c r="AC61" s="47">
        <f t="shared" si="38"/>
        <v>309212.51</v>
      </c>
      <c r="AD61" s="74">
        <f t="shared" si="38"/>
        <v>462075.58999999997</v>
      </c>
      <c r="AE61" s="75">
        <f t="shared" si="38"/>
        <v>703983.5</v>
      </c>
      <c r="AF61" s="75">
        <f t="shared" si="38"/>
        <v>773756.35</v>
      </c>
      <c r="AG61" s="75">
        <f t="shared" si="38"/>
        <v>851747.81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1191572</v>
      </c>
    </row>
    <row r="62" spans="1:36" s="42" customFormat="1" x14ac:dyDescent="0.25">
      <c r="A62" s="176"/>
      <c r="B62" s="43" t="s">
        <v>33</v>
      </c>
      <c r="C62" s="44">
        <v>480031.99</v>
      </c>
      <c r="D62" s="45">
        <v>517823.33</v>
      </c>
      <c r="E62" s="45">
        <v>543665.01</v>
      </c>
      <c r="F62" s="45">
        <v>572923.62</v>
      </c>
      <c r="G62" s="45">
        <v>598724.30000000005</v>
      </c>
      <c r="H62" s="45">
        <v>587846.12</v>
      </c>
      <c r="I62" s="45">
        <v>610653.38</v>
      </c>
      <c r="J62" s="45">
        <v>616734.35</v>
      </c>
      <c r="K62" s="45">
        <v>618104.4</v>
      </c>
      <c r="L62" s="45">
        <v>665595.44999999995</v>
      </c>
      <c r="M62" s="45">
        <v>669442.82999999996</v>
      </c>
      <c r="N62" s="46">
        <v>630001.41</v>
      </c>
      <c r="O62" s="44">
        <v>684268.87</v>
      </c>
      <c r="P62" s="45">
        <v>871532</v>
      </c>
      <c r="Q62" s="45">
        <v>1047645</v>
      </c>
      <c r="R62" s="45">
        <v>1153007</v>
      </c>
      <c r="S62" s="45">
        <v>1076188</v>
      </c>
      <c r="T62" s="45">
        <v>1050527</v>
      </c>
      <c r="U62" s="46"/>
      <c r="V62" s="211">
        <f t="shared" si="37"/>
        <v>0.42546514452088913</v>
      </c>
      <c r="W62" s="211">
        <f t="shared" si="37"/>
        <v>0.68306823873694522</v>
      </c>
      <c r="X62" s="211">
        <f t="shared" si="37"/>
        <v>0.92700464574683583</v>
      </c>
      <c r="Y62" s="211">
        <f t="shared" si="37"/>
        <v>1.0124968839650912</v>
      </c>
      <c r="Z62" s="211">
        <f t="shared" si="37"/>
        <v>0.79746838402917652</v>
      </c>
      <c r="AA62" s="244"/>
      <c r="AB62" s="245"/>
      <c r="AC62" s="47">
        <f t="shared" si="38"/>
        <v>204236.88</v>
      </c>
      <c r="AD62" s="74">
        <f t="shared" si="38"/>
        <v>353708.67</v>
      </c>
      <c r="AE62" s="75">
        <f t="shared" si="38"/>
        <v>503979.99</v>
      </c>
      <c r="AF62" s="75">
        <f t="shared" si="38"/>
        <v>580083.38</v>
      </c>
      <c r="AG62" s="75">
        <f t="shared" si="38"/>
        <v>477463.69999999995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1050527</v>
      </c>
    </row>
    <row r="63" spans="1:36" s="42" customFormat="1" x14ac:dyDescent="0.25">
      <c r="A63" s="176"/>
      <c r="B63" s="43" t="s">
        <v>34</v>
      </c>
      <c r="C63" s="44">
        <v>71089.89</v>
      </c>
      <c r="D63" s="45">
        <v>89236.81</v>
      </c>
      <c r="E63" s="45">
        <v>118175.44</v>
      </c>
      <c r="F63" s="45">
        <v>113043.94</v>
      </c>
      <c r="G63" s="45">
        <v>128489.07</v>
      </c>
      <c r="H63" s="45">
        <v>159650.32</v>
      </c>
      <c r="I63" s="45">
        <v>169949.28</v>
      </c>
      <c r="J63" s="45">
        <v>199763.88</v>
      </c>
      <c r="K63" s="45">
        <v>236552.46</v>
      </c>
      <c r="L63" s="45">
        <v>248840.07</v>
      </c>
      <c r="M63" s="45">
        <v>246059.75</v>
      </c>
      <c r="N63" s="46">
        <v>164654.07</v>
      </c>
      <c r="O63" s="44">
        <v>149339.57</v>
      </c>
      <c r="P63" s="45">
        <v>249777</v>
      </c>
      <c r="Q63" s="45">
        <v>326150</v>
      </c>
      <c r="R63" s="45">
        <v>414869</v>
      </c>
      <c r="S63" s="45">
        <v>575777</v>
      </c>
      <c r="T63" s="45">
        <v>823629</v>
      </c>
      <c r="U63" s="46"/>
      <c r="V63" s="211">
        <f t="shared" si="37"/>
        <v>1.100714602315463</v>
      </c>
      <c r="W63" s="211">
        <f t="shared" si="37"/>
        <v>1.799035510121888</v>
      </c>
      <c r="X63" s="211">
        <f t="shared" si="37"/>
        <v>1.7598797178161554</v>
      </c>
      <c r="Y63" s="211">
        <f t="shared" si="37"/>
        <v>2.6699800095431918</v>
      </c>
      <c r="Z63" s="211">
        <f t="shared" si="37"/>
        <v>3.4811360219199967</v>
      </c>
      <c r="AA63" s="244"/>
      <c r="AB63" s="245"/>
      <c r="AC63" s="47">
        <f t="shared" si="38"/>
        <v>78249.680000000008</v>
      </c>
      <c r="AD63" s="74">
        <f t="shared" si="38"/>
        <v>160540.19</v>
      </c>
      <c r="AE63" s="75">
        <f t="shared" si="38"/>
        <v>207974.56</v>
      </c>
      <c r="AF63" s="75">
        <f t="shared" si="38"/>
        <v>301825.06</v>
      </c>
      <c r="AG63" s="75">
        <f t="shared" si="38"/>
        <v>447287.93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823629</v>
      </c>
    </row>
    <row r="64" spans="1:36" s="154" customFormat="1" x14ac:dyDescent="0.25">
      <c r="A64" s="177"/>
      <c r="B64" s="43" t="s">
        <v>35</v>
      </c>
      <c r="C64" s="168">
        <f>SUM(C59:C63)</f>
        <v>11817510.220000003</v>
      </c>
      <c r="D64" s="169">
        <f t="shared" ref="D64:AJ64" si="39">SUM(D59:D63)</f>
        <v>13536000.130000001</v>
      </c>
      <c r="E64" s="169">
        <f t="shared" si="39"/>
        <v>14914166.419999998</v>
      </c>
      <c r="F64" s="169">
        <f t="shared" si="39"/>
        <v>16330881.32</v>
      </c>
      <c r="G64" s="169">
        <f t="shared" si="39"/>
        <v>17139269.59</v>
      </c>
      <c r="H64" s="169">
        <f t="shared" si="39"/>
        <v>17459535.32</v>
      </c>
      <c r="I64" s="169">
        <f t="shared" si="39"/>
        <v>17354453.989999998</v>
      </c>
      <c r="J64" s="169">
        <f t="shared" si="39"/>
        <v>16935388.930000003</v>
      </c>
      <c r="K64" s="169">
        <f t="shared" si="39"/>
        <v>16957873.940000001</v>
      </c>
      <c r="L64" s="169">
        <f t="shared" si="39"/>
        <v>16907545.149999999</v>
      </c>
      <c r="M64" s="169">
        <f t="shared" si="39"/>
        <v>17096485.969999999</v>
      </c>
      <c r="N64" s="170">
        <f t="shared" si="39"/>
        <v>16666991.57</v>
      </c>
      <c r="O64" s="168">
        <f t="shared" si="39"/>
        <v>18331731.590000004</v>
      </c>
      <c r="P64" s="169">
        <v>21979657</v>
      </c>
      <c r="Q64" s="169">
        <v>25490368</v>
      </c>
      <c r="R64" s="169">
        <v>27876113</v>
      </c>
      <c r="S64" s="169">
        <v>30389034</v>
      </c>
      <c r="T64" s="169">
        <v>31717009</v>
      </c>
      <c r="U64" s="170"/>
      <c r="V64" s="246">
        <f t="shared" si="37"/>
        <v>0.55123467200183218</v>
      </c>
      <c r="W64" s="247">
        <f t="shared" si="37"/>
        <v>0.62379261147362286</v>
      </c>
      <c r="X64" s="248">
        <f t="shared" si="37"/>
        <v>0.7091379619994882</v>
      </c>
      <c r="Y64" s="248">
        <f t="shared" si="37"/>
        <v>0.70695704988443331</v>
      </c>
      <c r="Z64" s="248">
        <f t="shared" si="37"/>
        <v>0.773064706195569</v>
      </c>
      <c r="AA64" s="248"/>
      <c r="AB64" s="249"/>
      <c r="AC64" s="50">
        <f t="shared" si="31"/>
        <v>6514221.3699999992</v>
      </c>
      <c r="AD64" s="171">
        <f t="shared" si="31"/>
        <v>8443656.8699999992</v>
      </c>
      <c r="AE64" s="172">
        <f t="shared" si="31"/>
        <v>10576201.580000002</v>
      </c>
      <c r="AF64" s="172">
        <f t="shared" si="31"/>
        <v>11545231.68</v>
      </c>
      <c r="AG64" s="172">
        <f t="shared" ref="AG64" si="40">SUM(AG59:AG63)</f>
        <v>13249764.409999998</v>
      </c>
      <c r="AH64" s="172"/>
      <c r="AI64" s="173"/>
      <c r="AJ64" s="50">
        <f t="shared" si="39"/>
        <v>31717009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17011230.489999998</v>
      </c>
      <c r="D66" s="45">
        <v>19152907.309999999</v>
      </c>
      <c r="E66" s="45">
        <v>18162292.239999998</v>
      </c>
      <c r="F66" s="45">
        <v>16658703.32</v>
      </c>
      <c r="G66" s="45">
        <v>15954209.619999999</v>
      </c>
      <c r="H66" s="45">
        <v>14766773.550000001</v>
      </c>
      <c r="I66" s="45">
        <v>14155510.119999999</v>
      </c>
      <c r="J66" s="45">
        <v>13661238.93</v>
      </c>
      <c r="K66" s="45">
        <v>14205363.689999999</v>
      </c>
      <c r="L66" s="45">
        <v>14901224.619999999</v>
      </c>
      <c r="M66" s="45">
        <v>17937457.510000002</v>
      </c>
      <c r="N66" s="46">
        <v>22041992.27</v>
      </c>
      <c r="O66" s="44">
        <v>24997127.25</v>
      </c>
      <c r="P66" s="45">
        <v>28109360</v>
      </c>
      <c r="Q66" s="45">
        <v>29136143</v>
      </c>
      <c r="R66" s="45">
        <v>29433112</v>
      </c>
      <c r="S66" s="45">
        <v>27122213</v>
      </c>
      <c r="T66" s="45">
        <v>26720448</v>
      </c>
      <c r="U66" s="46"/>
      <c r="V66" s="211">
        <f t="shared" ref="V66:Z71" si="41">IF(ISERROR((O66-C66)/C66)=TRUE,0,(O66-C66)/C66)</f>
        <v>0.46944850724904863</v>
      </c>
      <c r="W66" s="211">
        <f t="shared" si="41"/>
        <v>0.46762888500607491</v>
      </c>
      <c r="X66" s="211">
        <f t="shared" si="41"/>
        <v>0.60421066983117777</v>
      </c>
      <c r="Y66" s="211">
        <f t="shared" si="41"/>
        <v>0.76683091322380303</v>
      </c>
      <c r="Z66" s="211">
        <f t="shared" si="41"/>
        <v>0.70000355053627539</v>
      </c>
      <c r="AA66" s="244"/>
      <c r="AB66" s="245"/>
      <c r="AC66" s="47">
        <f t="shared" ref="AC66:AG70" si="42">O66-C66</f>
        <v>7985896.7600000016</v>
      </c>
      <c r="AD66" s="74">
        <f t="shared" si="42"/>
        <v>8956452.6900000013</v>
      </c>
      <c r="AE66" s="75">
        <f t="shared" si="42"/>
        <v>10973850.760000002</v>
      </c>
      <c r="AF66" s="75">
        <f t="shared" si="42"/>
        <v>12774408.68</v>
      </c>
      <c r="AG66" s="75">
        <f t="shared" si="42"/>
        <v>11168003.380000001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26720448</v>
      </c>
    </row>
    <row r="67" spans="1:36" s="42" customFormat="1" x14ac:dyDescent="0.25">
      <c r="A67" s="176"/>
      <c r="B67" s="43" t="s">
        <v>31</v>
      </c>
      <c r="C67" s="44">
        <v>7309628.0300000003</v>
      </c>
      <c r="D67" s="45">
        <v>8076780.4299999997</v>
      </c>
      <c r="E67" s="45">
        <v>7432004.9199999999</v>
      </c>
      <c r="F67" s="45">
        <v>6063902.3200000003</v>
      </c>
      <c r="G67" s="45">
        <v>5536339.6900000004</v>
      </c>
      <c r="H67" s="45">
        <v>5433270.0999999996</v>
      </c>
      <c r="I67" s="45">
        <v>5396850.0099999998</v>
      </c>
      <c r="J67" s="45">
        <v>5399199.6699999999</v>
      </c>
      <c r="K67" s="45">
        <v>5667046.3300000001</v>
      </c>
      <c r="L67" s="45">
        <v>5884502.0700000003</v>
      </c>
      <c r="M67" s="45">
        <v>6723390.4299999997</v>
      </c>
      <c r="N67" s="46">
        <v>6083895.3399999999</v>
      </c>
      <c r="O67" s="44">
        <v>6355832.0199999996</v>
      </c>
      <c r="P67" s="45">
        <v>6685927</v>
      </c>
      <c r="Q67" s="45">
        <v>6661255</v>
      </c>
      <c r="R67" s="45">
        <v>6854550</v>
      </c>
      <c r="S67" s="45">
        <v>7072801</v>
      </c>
      <c r="T67" s="45">
        <v>7003484</v>
      </c>
      <c r="U67" s="46"/>
      <c r="V67" s="211">
        <f t="shared" si="41"/>
        <v>-0.13048489007723155</v>
      </c>
      <c r="W67" s="211">
        <f t="shared" si="41"/>
        <v>-0.17220394215916549</v>
      </c>
      <c r="X67" s="211">
        <f t="shared" si="41"/>
        <v>-0.10370686353097838</v>
      </c>
      <c r="Y67" s="211">
        <f t="shared" si="41"/>
        <v>0.13038595252306104</v>
      </c>
      <c r="Z67" s="211">
        <f t="shared" si="41"/>
        <v>0.27752294765713686</v>
      </c>
      <c r="AA67" s="244"/>
      <c r="AB67" s="245"/>
      <c r="AC67" s="47">
        <f t="shared" si="38"/>
        <v>-953796.01000000071</v>
      </c>
      <c r="AD67" s="74">
        <f t="shared" si="42"/>
        <v>-1390853.4299999997</v>
      </c>
      <c r="AE67" s="75">
        <f t="shared" si="42"/>
        <v>-770749.91999999993</v>
      </c>
      <c r="AF67" s="75">
        <f t="shared" si="42"/>
        <v>790647.6799999997</v>
      </c>
      <c r="AG67" s="75">
        <f t="shared" si="42"/>
        <v>1536461.3099999996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7003484</v>
      </c>
    </row>
    <row r="68" spans="1:36" s="42" customFormat="1" x14ac:dyDescent="0.25">
      <c r="A68" s="176"/>
      <c r="B68" s="43" t="s">
        <v>32</v>
      </c>
      <c r="C68" s="44">
        <v>1053284.27</v>
      </c>
      <c r="D68" s="45">
        <v>1251672.1200000001</v>
      </c>
      <c r="E68" s="45">
        <v>991207.18</v>
      </c>
      <c r="F68" s="45">
        <v>699328.3</v>
      </c>
      <c r="G68" s="45">
        <v>603293.24</v>
      </c>
      <c r="H68" s="45">
        <v>508294.98</v>
      </c>
      <c r="I68" s="45">
        <v>510251.55</v>
      </c>
      <c r="J68" s="45">
        <v>502765.03</v>
      </c>
      <c r="K68" s="45">
        <v>550455.23</v>
      </c>
      <c r="L68" s="45">
        <v>601405.93999999994</v>
      </c>
      <c r="M68" s="45">
        <v>1001313.56</v>
      </c>
      <c r="N68" s="46">
        <v>1289054.28</v>
      </c>
      <c r="O68" s="44">
        <v>1683267.58</v>
      </c>
      <c r="P68" s="45">
        <v>2336967</v>
      </c>
      <c r="Q68" s="45">
        <v>2011893</v>
      </c>
      <c r="R68" s="45">
        <v>1840229</v>
      </c>
      <c r="S68" s="45">
        <v>1582391</v>
      </c>
      <c r="T68" s="45">
        <v>1518844</v>
      </c>
      <c r="U68" s="46"/>
      <c r="V68" s="211">
        <f t="shared" si="41"/>
        <v>0.59811328047270662</v>
      </c>
      <c r="W68" s="211">
        <f t="shared" si="41"/>
        <v>0.86707601987651506</v>
      </c>
      <c r="X68" s="211">
        <f t="shared" si="41"/>
        <v>1.0297401396951138</v>
      </c>
      <c r="Y68" s="211">
        <f t="shared" si="41"/>
        <v>1.6314236103415232</v>
      </c>
      <c r="Z68" s="211">
        <f t="shared" si="41"/>
        <v>1.6229218149369617</v>
      </c>
      <c r="AA68" s="244"/>
      <c r="AB68" s="245"/>
      <c r="AC68" s="47">
        <f t="shared" si="38"/>
        <v>629983.31000000006</v>
      </c>
      <c r="AD68" s="74">
        <f t="shared" si="42"/>
        <v>1085294.8799999999</v>
      </c>
      <c r="AE68" s="75">
        <f t="shared" si="42"/>
        <v>1020685.82</v>
      </c>
      <c r="AF68" s="75">
        <f t="shared" si="42"/>
        <v>1140900.7</v>
      </c>
      <c r="AG68" s="75">
        <f t="shared" si="42"/>
        <v>979097.76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1518844</v>
      </c>
    </row>
    <row r="69" spans="1:36" s="42" customFormat="1" x14ac:dyDescent="0.25">
      <c r="A69" s="176"/>
      <c r="B69" s="43" t="s">
        <v>33</v>
      </c>
      <c r="C69" s="44">
        <v>1527954.06</v>
      </c>
      <c r="D69" s="45">
        <v>1709248.69</v>
      </c>
      <c r="E69" s="45">
        <v>1470164.19</v>
      </c>
      <c r="F69" s="45">
        <v>1127999.44</v>
      </c>
      <c r="G69" s="45">
        <v>1067843.95</v>
      </c>
      <c r="H69" s="45">
        <v>943807.15</v>
      </c>
      <c r="I69" s="45">
        <v>923430.74</v>
      </c>
      <c r="J69" s="45">
        <v>987219.99</v>
      </c>
      <c r="K69" s="45">
        <v>1108829.67</v>
      </c>
      <c r="L69" s="45">
        <v>1277449.3700000001</v>
      </c>
      <c r="M69" s="45">
        <v>1326725.3999999999</v>
      </c>
      <c r="N69" s="46">
        <v>1511590.78</v>
      </c>
      <c r="O69" s="44">
        <v>1763482.34</v>
      </c>
      <c r="P69" s="45">
        <v>2540049</v>
      </c>
      <c r="Q69" s="45">
        <v>2131841</v>
      </c>
      <c r="R69" s="45">
        <v>2069955</v>
      </c>
      <c r="S69" s="45">
        <v>1696901</v>
      </c>
      <c r="T69" s="45">
        <v>1532841</v>
      </c>
      <c r="U69" s="46"/>
      <c r="V69" s="211">
        <f t="shared" si="41"/>
        <v>0.15414617897608782</v>
      </c>
      <c r="W69" s="211">
        <f t="shared" si="41"/>
        <v>0.48606169181852649</v>
      </c>
      <c r="X69" s="211">
        <f t="shared" si="41"/>
        <v>0.45007000884710713</v>
      </c>
      <c r="Y69" s="211">
        <f t="shared" si="41"/>
        <v>0.83506740038807126</v>
      </c>
      <c r="Z69" s="211">
        <f t="shared" si="41"/>
        <v>0.58909080301480388</v>
      </c>
      <c r="AA69" s="244"/>
      <c r="AB69" s="245"/>
      <c r="AC69" s="47">
        <f t="shared" si="38"/>
        <v>235528.28000000003</v>
      </c>
      <c r="AD69" s="74">
        <f t="shared" si="42"/>
        <v>830800.31</v>
      </c>
      <c r="AE69" s="75">
        <f t="shared" si="42"/>
        <v>661676.81000000006</v>
      </c>
      <c r="AF69" s="75">
        <f t="shared" si="42"/>
        <v>941955.56</v>
      </c>
      <c r="AG69" s="75">
        <f t="shared" si="42"/>
        <v>629057.05000000005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1532841</v>
      </c>
    </row>
    <row r="70" spans="1:36" s="42" customFormat="1" x14ac:dyDescent="0.25">
      <c r="A70" s="176"/>
      <c r="B70" s="43" t="s">
        <v>34</v>
      </c>
      <c r="C70" s="44">
        <v>592013.97</v>
      </c>
      <c r="D70" s="45">
        <v>949761.64</v>
      </c>
      <c r="E70" s="45">
        <v>965380.52</v>
      </c>
      <c r="F70" s="45">
        <v>408466.14</v>
      </c>
      <c r="G70" s="45">
        <v>535890.80000000005</v>
      </c>
      <c r="H70" s="45">
        <v>451098.38</v>
      </c>
      <c r="I70" s="45">
        <v>555225.42000000004</v>
      </c>
      <c r="J70" s="45">
        <v>422408.38</v>
      </c>
      <c r="K70" s="45">
        <v>572076.73</v>
      </c>
      <c r="L70" s="45">
        <v>672536.07</v>
      </c>
      <c r="M70" s="45">
        <v>944605.42</v>
      </c>
      <c r="N70" s="46">
        <v>989626.87</v>
      </c>
      <c r="O70" s="44">
        <v>1325233.22</v>
      </c>
      <c r="P70" s="45">
        <v>1771656</v>
      </c>
      <c r="Q70" s="45">
        <v>1097298</v>
      </c>
      <c r="R70" s="45">
        <v>1257216</v>
      </c>
      <c r="S70" s="45">
        <v>1897936</v>
      </c>
      <c r="T70" s="45">
        <v>1622135</v>
      </c>
      <c r="U70" s="46"/>
      <c r="V70" s="211">
        <f t="shared" si="41"/>
        <v>1.2385168039193399</v>
      </c>
      <c r="W70" s="211">
        <f t="shared" si="41"/>
        <v>0.86536908355237419</v>
      </c>
      <c r="X70" s="211">
        <f t="shared" si="41"/>
        <v>0.13664816853772849</v>
      </c>
      <c r="Y70" s="211">
        <f t="shared" si="41"/>
        <v>2.0778952693606376</v>
      </c>
      <c r="Z70" s="211">
        <f t="shared" si="41"/>
        <v>2.5416469176182908</v>
      </c>
      <c r="AA70" s="244"/>
      <c r="AB70" s="245"/>
      <c r="AC70" s="47">
        <f t="shared" si="38"/>
        <v>733219.25</v>
      </c>
      <c r="AD70" s="74">
        <f t="shared" si="42"/>
        <v>821894.36</v>
      </c>
      <c r="AE70" s="75">
        <f t="shared" si="42"/>
        <v>131917.47999999998</v>
      </c>
      <c r="AF70" s="75">
        <f t="shared" si="42"/>
        <v>848749.86</v>
      </c>
      <c r="AG70" s="75">
        <f t="shared" si="42"/>
        <v>1362045.2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1622135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43">SUM(C66:C70)</f>
        <v>27494110.819999997</v>
      </c>
      <c r="D71" s="149">
        <f t="shared" si="43"/>
        <v>31140370.190000001</v>
      </c>
      <c r="E71" s="149">
        <f t="shared" si="43"/>
        <v>29021049.049999997</v>
      </c>
      <c r="F71" s="149">
        <f t="shared" si="43"/>
        <v>24958399.520000003</v>
      </c>
      <c r="G71" s="149">
        <f t="shared" si="43"/>
        <v>23697577.299999997</v>
      </c>
      <c r="H71" s="149">
        <f t="shared" si="43"/>
        <v>22103244.159999996</v>
      </c>
      <c r="I71" s="149">
        <f t="shared" si="43"/>
        <v>21541267.84</v>
      </c>
      <c r="J71" s="149">
        <f t="shared" si="43"/>
        <v>20972832</v>
      </c>
      <c r="K71" s="149">
        <f t="shared" si="43"/>
        <v>22103771.650000002</v>
      </c>
      <c r="L71" s="149">
        <f t="shared" si="43"/>
        <v>23337118.07</v>
      </c>
      <c r="M71" s="149">
        <f t="shared" si="43"/>
        <v>27933492.32</v>
      </c>
      <c r="N71" s="150">
        <f t="shared" si="43"/>
        <v>31916159.540000003</v>
      </c>
      <c r="O71" s="148">
        <f t="shared" si="43"/>
        <v>36124942.410000004</v>
      </c>
      <c r="P71" s="149">
        <v>41443959</v>
      </c>
      <c r="Q71" s="149">
        <v>41038430</v>
      </c>
      <c r="R71" s="149">
        <v>41455062</v>
      </c>
      <c r="S71" s="149">
        <v>39372242</v>
      </c>
      <c r="T71" s="149">
        <v>38397752</v>
      </c>
      <c r="U71" s="150"/>
      <c r="V71" s="212">
        <f t="shared" si="41"/>
        <v>0.31391564711820741</v>
      </c>
      <c r="W71" s="216">
        <f t="shared" si="41"/>
        <v>0.33087560446884973</v>
      </c>
      <c r="X71" s="217">
        <f t="shared" si="41"/>
        <v>0.41409188652330969</v>
      </c>
      <c r="Y71" s="217">
        <f t="shared" si="41"/>
        <v>0.66096635991344987</v>
      </c>
      <c r="Z71" s="217">
        <f t="shared" si="41"/>
        <v>0.66144587278126554</v>
      </c>
      <c r="AA71" s="217"/>
      <c r="AB71" s="218"/>
      <c r="AC71" s="40">
        <f t="shared" ref="AC71:AF71" si="44">SUM(AC66:AC70)</f>
        <v>8630831.5899999999</v>
      </c>
      <c r="AD71" s="151">
        <f t="shared" si="44"/>
        <v>10303588.810000001</v>
      </c>
      <c r="AE71" s="152">
        <f t="shared" si="44"/>
        <v>12017380.950000003</v>
      </c>
      <c r="AF71" s="152">
        <f t="shared" si="44"/>
        <v>16496662.479999999</v>
      </c>
      <c r="AG71" s="152">
        <f t="shared" ref="AG71" si="45">SUM(AG66:AG70)</f>
        <v>15674664.700000001</v>
      </c>
      <c r="AH71" s="152"/>
      <c r="AI71" s="153"/>
      <c r="AJ71" s="40">
        <f t="shared" ref="AJ71" si="46">SUM(AJ66:AJ70)</f>
        <v>38397752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30225628.750000004</v>
      </c>
      <c r="D73" s="95">
        <v>19638876.91</v>
      </c>
      <c r="E73" s="95">
        <v>12126829.9</v>
      </c>
      <c r="F73" s="95">
        <v>6511836.71</v>
      </c>
      <c r="G73" s="95">
        <v>3918039.0399999996</v>
      </c>
      <c r="H73" s="95">
        <v>3691456.78</v>
      </c>
      <c r="I73" s="95">
        <v>3828361.88</v>
      </c>
      <c r="J73" s="95">
        <v>5200409.7699999996</v>
      </c>
      <c r="K73" s="95">
        <v>11944690.699999999</v>
      </c>
      <c r="L73" s="95">
        <v>24900110.540000003</v>
      </c>
      <c r="M73" s="95">
        <v>32681622.440000001</v>
      </c>
      <c r="N73" s="96">
        <v>26891595.940000001</v>
      </c>
      <c r="O73" s="94">
        <v>24525003.960000001</v>
      </c>
      <c r="P73" s="95">
        <v>19615784.309999999</v>
      </c>
      <c r="Q73" s="95">
        <v>15561691.289999999</v>
      </c>
      <c r="R73" s="95">
        <v>6217087.0900000008</v>
      </c>
      <c r="S73" s="272">
        <v>4176985.91</v>
      </c>
      <c r="T73" s="228" t="s">
        <v>146</v>
      </c>
      <c r="U73" s="96"/>
      <c r="V73" s="242">
        <f>IF(ISERROR((O73-C73)/C73)=TRUE,0,(O73-C73)/C73)</f>
        <v>-0.18860235587324226</v>
      </c>
      <c r="W73" s="243">
        <f t="shared" ref="W73:Z78" si="47">IF(ISERROR((P73-D73)/D73)=TRUE,0,(P73-D73)/D73)</f>
        <v>-1.1758615375934698E-3</v>
      </c>
      <c r="X73" s="243">
        <f t="shared" si="47"/>
        <v>0.28324479013266268</v>
      </c>
      <c r="Y73" s="243">
        <f t="shared" si="47"/>
        <v>-4.5263668781399646E-2</v>
      </c>
      <c r="Z73" s="243">
        <f t="shared" si="47"/>
        <v>6.6090936653862592E-2</v>
      </c>
      <c r="AA73" s="244"/>
      <c r="AB73" s="245"/>
      <c r="AC73" s="97">
        <f t="shared" ref="AC73:AG77" si="48">O73-C73</f>
        <v>-5700624.7900000028</v>
      </c>
      <c r="AD73" s="119">
        <f t="shared" si="48"/>
        <v>-23092.60000000149</v>
      </c>
      <c r="AE73" s="119">
        <f t="shared" si="48"/>
        <v>3434861.3899999987</v>
      </c>
      <c r="AF73" s="119">
        <f t="shared" si="48"/>
        <v>-294749.61999999918</v>
      </c>
      <c r="AG73" s="119">
        <f t="shared" si="48"/>
        <v>258946.87000000058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2767740.67</v>
      </c>
      <c r="D74" s="95">
        <v>1865536.46</v>
      </c>
      <c r="E74" s="95">
        <v>1178888.8700000001</v>
      </c>
      <c r="F74" s="95">
        <v>668540.57000000007</v>
      </c>
      <c r="G74" s="95">
        <v>419426.33</v>
      </c>
      <c r="H74" s="95">
        <v>403079.88</v>
      </c>
      <c r="I74" s="95">
        <v>423719.42</v>
      </c>
      <c r="J74" s="95">
        <v>528195.97</v>
      </c>
      <c r="K74" s="95">
        <v>1035847.75</v>
      </c>
      <c r="L74" s="95">
        <v>2138073.17</v>
      </c>
      <c r="M74" s="95">
        <v>2617300.7199999997</v>
      </c>
      <c r="N74" s="96">
        <v>2166551.7799999998</v>
      </c>
      <c r="O74" s="94">
        <v>2251811.11</v>
      </c>
      <c r="P74" s="95">
        <v>1905658.52</v>
      </c>
      <c r="Q74" s="95">
        <v>1520925.58</v>
      </c>
      <c r="R74" s="95">
        <v>623307.87</v>
      </c>
      <c r="S74" s="272">
        <v>427509.81</v>
      </c>
      <c r="T74" s="228" t="s">
        <v>146</v>
      </c>
      <c r="U74" s="96"/>
      <c r="V74" s="242">
        <f t="shared" ref="V74:V78" si="49">IF(ISERROR((O74-C74)/C74)=TRUE,0,(O74-C74)/C74)</f>
        <v>-0.18640820131461236</v>
      </c>
      <c r="W74" s="243">
        <f t="shared" si="47"/>
        <v>2.1506982500894171E-2</v>
      </c>
      <c r="X74" s="243">
        <f t="shared" si="47"/>
        <v>0.29013481991733447</v>
      </c>
      <c r="Y74" s="243">
        <f t="shared" si="47"/>
        <v>-6.7658870724928585E-2</v>
      </c>
      <c r="Z74" s="243">
        <f t="shared" si="47"/>
        <v>1.9272705173277942E-2</v>
      </c>
      <c r="AA74" s="244"/>
      <c r="AB74" s="245"/>
      <c r="AC74" s="97">
        <f t="shared" si="38"/>
        <v>-515929.56000000006</v>
      </c>
      <c r="AD74" s="119">
        <f t="shared" si="48"/>
        <v>40122.060000000056</v>
      </c>
      <c r="AE74" s="119">
        <f t="shared" si="48"/>
        <v>342036.70999999996</v>
      </c>
      <c r="AF74" s="119">
        <f t="shared" si="48"/>
        <v>-45232.70000000007</v>
      </c>
      <c r="AG74" s="119">
        <f t="shared" si="48"/>
        <v>8083.4799999999814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4369165.5900000008</v>
      </c>
      <c r="D75" s="95">
        <v>2589125.42</v>
      </c>
      <c r="E75" s="95">
        <v>1452410.8099999998</v>
      </c>
      <c r="F75" s="95">
        <v>712823.37999999989</v>
      </c>
      <c r="G75" s="95">
        <v>436063.03</v>
      </c>
      <c r="H75" s="95">
        <v>454177.87</v>
      </c>
      <c r="I75" s="95">
        <v>430464.32</v>
      </c>
      <c r="J75" s="95">
        <v>576999.92000000004</v>
      </c>
      <c r="K75" s="95">
        <v>1437015.52</v>
      </c>
      <c r="L75" s="95">
        <v>3499214.38</v>
      </c>
      <c r="M75" s="95">
        <v>4590908.2</v>
      </c>
      <c r="N75" s="96">
        <v>4217782.42</v>
      </c>
      <c r="O75" s="94">
        <v>3261716.74</v>
      </c>
      <c r="P75" s="95">
        <v>2420365.9500000002</v>
      </c>
      <c r="Q75" s="95">
        <v>1692684.38</v>
      </c>
      <c r="R75" s="95">
        <v>619986.22</v>
      </c>
      <c r="S75" s="272">
        <v>385012.3</v>
      </c>
      <c r="T75" s="228" t="s">
        <v>146</v>
      </c>
      <c r="U75" s="96"/>
      <c r="V75" s="242">
        <f t="shared" si="49"/>
        <v>-0.2534691870078562</v>
      </c>
      <c r="W75" s="243">
        <f t="shared" si="47"/>
        <v>-6.5180106261518891E-2</v>
      </c>
      <c r="X75" s="243">
        <f t="shared" si="47"/>
        <v>0.16543086043266236</v>
      </c>
      <c r="Y75" s="243">
        <f t="shared" si="47"/>
        <v>-0.13023865743573104</v>
      </c>
      <c r="Z75" s="243">
        <f t="shared" si="47"/>
        <v>-0.11707190586645247</v>
      </c>
      <c r="AA75" s="244"/>
      <c r="AB75" s="245"/>
      <c r="AC75" s="97">
        <f t="shared" ref="AC75:AC84" si="50">O75-C75</f>
        <v>-1107448.8500000006</v>
      </c>
      <c r="AD75" s="119">
        <f t="shared" si="48"/>
        <v>-168759.46999999974</v>
      </c>
      <c r="AE75" s="119">
        <f t="shared" si="48"/>
        <v>240273.57000000007</v>
      </c>
      <c r="AF75" s="119">
        <f t="shared" si="48"/>
        <v>-92837.159999999916</v>
      </c>
      <c r="AG75" s="119">
        <f t="shared" si="48"/>
        <v>-51050.73000000004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9051666.5199999996</v>
      </c>
      <c r="D76" s="95">
        <v>6554544.4299999997</v>
      </c>
      <c r="E76" s="95">
        <v>4330039.3899999987</v>
      </c>
      <c r="F76" s="95">
        <v>2571643.0099999993</v>
      </c>
      <c r="G76" s="95">
        <v>1677652.66</v>
      </c>
      <c r="H76" s="95">
        <v>1612779.67</v>
      </c>
      <c r="I76" s="95">
        <v>1747326.54</v>
      </c>
      <c r="J76" s="95">
        <v>2029117.65</v>
      </c>
      <c r="K76" s="95">
        <v>3906915.34</v>
      </c>
      <c r="L76" s="95">
        <v>7621224.2000000011</v>
      </c>
      <c r="M76" s="95">
        <v>9299136.5099999998</v>
      </c>
      <c r="N76" s="96">
        <v>8235337.3499999996</v>
      </c>
      <c r="O76" s="94">
        <v>7447784.9499999993</v>
      </c>
      <c r="P76" s="95">
        <v>5535813.2799999993</v>
      </c>
      <c r="Q76" s="95">
        <v>4234943.55</v>
      </c>
      <c r="R76" s="95">
        <v>2026609.1</v>
      </c>
      <c r="S76" s="272">
        <v>1495649.7299999997</v>
      </c>
      <c r="T76" s="228" t="s">
        <v>146</v>
      </c>
      <c r="U76" s="96"/>
      <c r="V76" s="242">
        <f t="shared" si="49"/>
        <v>-0.17719185372728471</v>
      </c>
      <c r="W76" s="243">
        <f t="shared" si="47"/>
        <v>-0.15542363941226658</v>
      </c>
      <c r="X76" s="243">
        <f t="shared" si="47"/>
        <v>-2.1961887972570832E-2</v>
      </c>
      <c r="Y76" s="243">
        <f t="shared" si="47"/>
        <v>-0.21193995740489632</v>
      </c>
      <c r="Z76" s="243">
        <f t="shared" si="47"/>
        <v>-0.10848665778052066</v>
      </c>
      <c r="AA76" s="244"/>
      <c r="AB76" s="245"/>
      <c r="AC76" s="97">
        <f t="shared" si="50"/>
        <v>-1603881.5700000003</v>
      </c>
      <c r="AD76" s="119">
        <f t="shared" si="48"/>
        <v>-1018731.1500000004</v>
      </c>
      <c r="AE76" s="119">
        <f t="shared" si="48"/>
        <v>-95095.83999999892</v>
      </c>
      <c r="AF76" s="119">
        <f t="shared" si="48"/>
        <v>-545033.90999999922</v>
      </c>
      <c r="AG76" s="119">
        <f t="shared" si="48"/>
        <v>-182002.93000000017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15291683.959999993</v>
      </c>
      <c r="D77" s="95">
        <v>13626794.520000001</v>
      </c>
      <c r="E77" s="95">
        <v>10861355.76</v>
      </c>
      <c r="F77" s="95">
        <v>8829224.2400000002</v>
      </c>
      <c r="G77" s="95">
        <v>7561847.2800000003</v>
      </c>
      <c r="H77" s="95">
        <v>7845441.6699999999</v>
      </c>
      <c r="I77" s="95">
        <v>7663017.6600000011</v>
      </c>
      <c r="J77" s="95">
        <v>7842602.5599999987</v>
      </c>
      <c r="K77" s="95">
        <v>10217513.760000002</v>
      </c>
      <c r="L77" s="95">
        <v>13859531.85</v>
      </c>
      <c r="M77" s="95">
        <v>15936600.929999998</v>
      </c>
      <c r="N77" s="96">
        <v>14894945.26</v>
      </c>
      <c r="O77" s="94">
        <v>13898101.580000006</v>
      </c>
      <c r="P77" s="95">
        <v>12555855.030000001</v>
      </c>
      <c r="Q77" s="95">
        <v>11010028.880000003</v>
      </c>
      <c r="R77" s="95">
        <v>8191903.7200000016</v>
      </c>
      <c r="S77" s="272">
        <v>7276786.21</v>
      </c>
      <c r="T77" s="228" t="s">
        <v>146</v>
      </c>
      <c r="U77" s="96"/>
      <c r="V77" s="242">
        <f t="shared" si="49"/>
        <v>-9.1133349580420464E-2</v>
      </c>
      <c r="W77" s="243">
        <f t="shared" si="47"/>
        <v>-7.8590712469332816E-2</v>
      </c>
      <c r="X77" s="243">
        <f t="shared" si="47"/>
        <v>1.3688265377286832E-2</v>
      </c>
      <c r="Y77" s="243">
        <f t="shared" si="47"/>
        <v>-7.2183070978385139E-2</v>
      </c>
      <c r="Z77" s="243">
        <f t="shared" si="47"/>
        <v>-3.7697279440427986E-2</v>
      </c>
      <c r="AA77" s="244"/>
      <c r="AB77" s="245"/>
      <c r="AC77" s="97">
        <f t="shared" si="50"/>
        <v>-1393582.3799999878</v>
      </c>
      <c r="AD77" s="119">
        <f t="shared" si="48"/>
        <v>-1070939.4900000002</v>
      </c>
      <c r="AE77" s="119">
        <f t="shared" si="48"/>
        <v>148673.12000000291</v>
      </c>
      <c r="AF77" s="119">
        <f t="shared" si="48"/>
        <v>-637320.51999999862</v>
      </c>
      <c r="AG77" s="119">
        <f t="shared" si="48"/>
        <v>-285061.0700000003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61705885.489999995</v>
      </c>
      <c r="D78" s="163">
        <f t="shared" ref="D78:S78" si="51">SUM(D73:D77)</f>
        <v>44274877.740000002</v>
      </c>
      <c r="E78" s="163">
        <f t="shared" si="51"/>
        <v>29949524.729999997</v>
      </c>
      <c r="F78" s="163">
        <f t="shared" si="51"/>
        <v>19294067.91</v>
      </c>
      <c r="G78" s="163">
        <f t="shared" si="51"/>
        <v>14013028.34</v>
      </c>
      <c r="H78" s="163">
        <f t="shared" si="51"/>
        <v>14006935.869999999</v>
      </c>
      <c r="I78" s="163">
        <f t="shared" si="51"/>
        <v>14092889.82</v>
      </c>
      <c r="J78" s="163">
        <f t="shared" si="51"/>
        <v>16177325.869999997</v>
      </c>
      <c r="K78" s="163">
        <f t="shared" si="51"/>
        <v>28541983.07</v>
      </c>
      <c r="L78" s="163">
        <f t="shared" si="51"/>
        <v>52018154.140000001</v>
      </c>
      <c r="M78" s="163">
        <f t="shared" si="51"/>
        <v>65125568.800000004</v>
      </c>
      <c r="N78" s="164">
        <f t="shared" si="51"/>
        <v>56406212.75</v>
      </c>
      <c r="O78" s="162">
        <f t="shared" si="51"/>
        <v>51384418.340000011</v>
      </c>
      <c r="P78" s="163">
        <f t="shared" si="51"/>
        <v>42033477.089999996</v>
      </c>
      <c r="Q78" s="163">
        <f t="shared" si="51"/>
        <v>34020273.68</v>
      </c>
      <c r="R78" s="163">
        <f t="shared" si="51"/>
        <v>17678894.000000004</v>
      </c>
      <c r="S78" s="163">
        <f t="shared" si="51"/>
        <v>13761943.959999999</v>
      </c>
      <c r="T78" s="229" t="s">
        <v>146</v>
      </c>
      <c r="U78" s="164"/>
      <c r="V78" s="246">
        <f t="shared" si="49"/>
        <v>-0.1672687632312265</v>
      </c>
      <c r="W78" s="247">
        <f t="shared" si="47"/>
        <v>-5.0624660403636064E-2</v>
      </c>
      <c r="X78" s="247">
        <f t="shared" si="47"/>
        <v>0.13592031882637504</v>
      </c>
      <c r="Y78" s="247">
        <f t="shared" si="47"/>
        <v>-8.3713497720346544E-2</v>
      </c>
      <c r="Z78" s="247">
        <f t="shared" si="47"/>
        <v>-1.7917924227933219E-2</v>
      </c>
      <c r="AA78" s="248"/>
      <c r="AB78" s="249"/>
      <c r="AC78" s="100">
        <f t="shared" ref="AC78:AF85" si="52">SUM(AC73:AC77)</f>
        <v>-10321467.149999991</v>
      </c>
      <c r="AD78" s="159">
        <f t="shared" ref="AD78:AE78" si="53">SUM(AD73:AD77)</f>
        <v>-2241400.6500000018</v>
      </c>
      <c r="AE78" s="159">
        <f t="shared" si="53"/>
        <v>4070748.950000003</v>
      </c>
      <c r="AF78" s="159">
        <f t="shared" ref="AF78:AG78" si="54">SUM(AF73:AF77)</f>
        <v>-1615173.9099999969</v>
      </c>
      <c r="AG78" s="159">
        <f t="shared" si="54"/>
        <v>-251084.37999999995</v>
      </c>
      <c r="AH78" s="166"/>
      <c r="AI78" s="167"/>
      <c r="AJ78" s="203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35010854.549999997</v>
      </c>
      <c r="D80" s="117">
        <f t="shared" ref="D80:O80" si="55">D94-D87</f>
        <v>25373381.18</v>
      </c>
      <c r="E80" s="117">
        <f t="shared" si="55"/>
        <v>18235807.030000001</v>
      </c>
      <c r="F80" s="117">
        <f t="shared" si="55"/>
        <v>11664183.460000001</v>
      </c>
      <c r="G80" s="117">
        <f t="shared" si="55"/>
        <v>10271171.23</v>
      </c>
      <c r="H80" s="117">
        <f t="shared" si="55"/>
        <v>9375011.1699999999</v>
      </c>
      <c r="I80" s="117">
        <f t="shared" si="55"/>
        <v>9776353.0199999996</v>
      </c>
      <c r="J80" s="117">
        <f t="shared" si="55"/>
        <v>13100990.1</v>
      </c>
      <c r="K80" s="117">
        <f t="shared" si="55"/>
        <v>17644830.98</v>
      </c>
      <c r="L80" s="117">
        <f t="shared" si="55"/>
        <v>31544476.550000001</v>
      </c>
      <c r="M80" s="117">
        <f t="shared" si="55"/>
        <v>41236779.899999999</v>
      </c>
      <c r="N80" s="118">
        <f t="shared" si="55"/>
        <v>32296773.079999998</v>
      </c>
      <c r="O80" s="116">
        <f t="shared" si="55"/>
        <v>31973555.09</v>
      </c>
      <c r="P80" s="186">
        <f t="shared" ref="P80:S80" si="56">P94-P87</f>
        <v>26914356.510000002</v>
      </c>
      <c r="Q80" s="117">
        <f t="shared" si="56"/>
        <v>23384632.41</v>
      </c>
      <c r="R80" s="186">
        <f t="shared" si="56"/>
        <v>11644057.08</v>
      </c>
      <c r="S80" s="117">
        <f t="shared" si="56"/>
        <v>11039342.789999999</v>
      </c>
      <c r="T80" s="117">
        <v>4428317</v>
      </c>
      <c r="U80" s="118"/>
      <c r="V80" s="242">
        <f>IF(ISERROR((O80-C80)/C80)=TRUE,0,(O80-C80)/C80)</f>
        <v>-8.6753079838778099E-2</v>
      </c>
      <c r="W80" s="243">
        <f t="shared" ref="W80:Z85" si="57">IF(ISERROR((P80-D80)/D80)=TRUE,0,(P80-D80)/D80)</f>
        <v>6.0731966270803565E-2</v>
      </c>
      <c r="X80" s="244">
        <f t="shared" si="57"/>
        <v>0.28234699849201017</v>
      </c>
      <c r="Y80" s="244">
        <f t="shared" si="57"/>
        <v>-1.7254855489044938E-3</v>
      </c>
      <c r="Z80" s="244">
        <f t="shared" si="57"/>
        <v>7.4789091019758863E-2</v>
      </c>
      <c r="AA80" s="209"/>
      <c r="AB80" s="210"/>
      <c r="AC80" s="39">
        <f t="shared" ref="AC80:AG84" si="58">O80-C80</f>
        <v>-3037299.4599999972</v>
      </c>
      <c r="AD80" s="119">
        <f t="shared" si="58"/>
        <v>1540975.3300000019</v>
      </c>
      <c r="AE80" s="120">
        <f t="shared" si="58"/>
        <v>5148825.379999999</v>
      </c>
      <c r="AF80" s="120">
        <f t="shared" si="58"/>
        <v>-20126.38000000082</v>
      </c>
      <c r="AG80" s="120">
        <f t="shared" si="58"/>
        <v>768171.55999999866</v>
      </c>
      <c r="AH80" s="120"/>
      <c r="AI80" s="121"/>
      <c r="AJ80" s="186">
        <f t="shared" ref="AJ80:AJ85" si="59">AJ94</f>
        <v>4428317</v>
      </c>
    </row>
    <row r="81" spans="1:36" s="42" customFormat="1" x14ac:dyDescent="0.25">
      <c r="A81" s="176"/>
      <c r="B81" s="43" t="s">
        <v>31</v>
      </c>
      <c r="C81" s="116">
        <f t="shared" ref="C81:R84" si="60">C95-C88</f>
        <v>3815460.1</v>
      </c>
      <c r="D81" s="117">
        <f t="shared" si="60"/>
        <v>1981289.28</v>
      </c>
      <c r="E81" s="117">
        <f t="shared" si="60"/>
        <v>1259002.44</v>
      </c>
      <c r="F81" s="117">
        <f t="shared" si="60"/>
        <v>823287</v>
      </c>
      <c r="G81" s="117">
        <f t="shared" si="60"/>
        <v>586925.21</v>
      </c>
      <c r="H81" s="117">
        <f t="shared" si="60"/>
        <v>503590.98</v>
      </c>
      <c r="I81" s="117">
        <f t="shared" si="60"/>
        <v>540984.42000000004</v>
      </c>
      <c r="J81" s="117">
        <f t="shared" si="60"/>
        <v>767284.11</v>
      </c>
      <c r="K81" s="117">
        <f t="shared" si="60"/>
        <v>1169352.3</v>
      </c>
      <c r="L81" s="117">
        <f t="shared" si="60"/>
        <v>1991161.17</v>
      </c>
      <c r="M81" s="117">
        <f t="shared" si="60"/>
        <v>2386866.59</v>
      </c>
      <c r="N81" s="118">
        <f t="shared" si="60"/>
        <v>1917841.73</v>
      </c>
      <c r="O81" s="116">
        <f t="shared" si="60"/>
        <v>1358879.61</v>
      </c>
      <c r="P81" s="186">
        <f t="shared" si="60"/>
        <v>1297533.43</v>
      </c>
      <c r="Q81" s="117">
        <f t="shared" si="60"/>
        <v>979342.28</v>
      </c>
      <c r="R81" s="186">
        <f t="shared" si="60"/>
        <v>553840.9</v>
      </c>
      <c r="S81" s="117">
        <f t="shared" ref="S81" si="61">S95-S88</f>
        <v>498709.01</v>
      </c>
      <c r="T81" s="117">
        <v>220596</v>
      </c>
      <c r="U81" s="118"/>
      <c r="V81" s="242">
        <f t="shared" ref="V81:V85" si="62">IF(ISERROR((O81-C81)/C81)=TRUE,0,(O81-C81)/C81)</f>
        <v>-0.64384908388899154</v>
      </c>
      <c r="W81" s="243">
        <f t="shared" si="57"/>
        <v>-0.34510652073986897</v>
      </c>
      <c r="X81" s="244">
        <f t="shared" si="57"/>
        <v>-0.22212837014041048</v>
      </c>
      <c r="Y81" s="244">
        <f t="shared" si="57"/>
        <v>-0.3272808874669465</v>
      </c>
      <c r="Z81" s="244">
        <f t="shared" si="57"/>
        <v>-0.15030228468121171</v>
      </c>
      <c r="AA81" s="209"/>
      <c r="AB81" s="210"/>
      <c r="AC81" s="39">
        <f t="shared" si="50"/>
        <v>-2456580.4900000002</v>
      </c>
      <c r="AD81" s="119">
        <f t="shared" si="58"/>
        <v>-683755.85000000009</v>
      </c>
      <c r="AE81" s="120">
        <f t="shared" si="58"/>
        <v>-279660.15999999992</v>
      </c>
      <c r="AF81" s="120">
        <f t="shared" si="58"/>
        <v>-269446.09999999998</v>
      </c>
      <c r="AG81" s="120">
        <f t="shared" si="58"/>
        <v>-88216.199999999953</v>
      </c>
      <c r="AH81" s="120"/>
      <c r="AI81" s="121"/>
      <c r="AJ81" s="186">
        <f t="shared" si="59"/>
        <v>220596</v>
      </c>
    </row>
    <row r="82" spans="1:36" s="42" customFormat="1" x14ac:dyDescent="0.25">
      <c r="A82" s="176"/>
      <c r="B82" s="43" t="s">
        <v>32</v>
      </c>
      <c r="C82" s="116">
        <f t="shared" si="60"/>
        <v>5139355.42</v>
      </c>
      <c r="D82" s="117">
        <f t="shared" si="60"/>
        <v>3392083.57</v>
      </c>
      <c r="E82" s="117">
        <f t="shared" si="60"/>
        <v>2062323.67</v>
      </c>
      <c r="F82" s="117">
        <f t="shared" si="60"/>
        <v>1218502.22</v>
      </c>
      <c r="G82" s="117">
        <f t="shared" si="60"/>
        <v>1166155.3400000001</v>
      </c>
      <c r="H82" s="117">
        <f t="shared" si="60"/>
        <v>1025342.24</v>
      </c>
      <c r="I82" s="117">
        <f t="shared" si="60"/>
        <v>1081396.98</v>
      </c>
      <c r="J82" s="117">
        <f t="shared" si="60"/>
        <v>1428173.94</v>
      </c>
      <c r="K82" s="117">
        <f t="shared" si="60"/>
        <v>2957440.95</v>
      </c>
      <c r="L82" s="117">
        <f t="shared" si="60"/>
        <v>4560232.72</v>
      </c>
      <c r="M82" s="117">
        <f t="shared" si="60"/>
        <v>5497423.21</v>
      </c>
      <c r="N82" s="118">
        <f t="shared" si="60"/>
        <v>5069783.54</v>
      </c>
      <c r="O82" s="116">
        <f t="shared" si="60"/>
        <v>4245889.05</v>
      </c>
      <c r="P82" s="186">
        <f t="shared" si="60"/>
        <v>3223618.3</v>
      </c>
      <c r="Q82" s="117">
        <f t="shared" si="60"/>
        <v>2523686.5</v>
      </c>
      <c r="R82" s="186">
        <f t="shared" si="60"/>
        <v>1194096.1399999999</v>
      </c>
      <c r="S82" s="117">
        <f t="shared" ref="S82" si="63">S96-S89</f>
        <v>1165446.1000000001</v>
      </c>
      <c r="T82" s="117">
        <v>468765</v>
      </c>
      <c r="U82" s="118"/>
      <c r="V82" s="242">
        <f t="shared" si="62"/>
        <v>-0.17384794336718595</v>
      </c>
      <c r="W82" s="243">
        <f t="shared" si="57"/>
        <v>-4.9664245153016685E-2</v>
      </c>
      <c r="X82" s="244">
        <f t="shared" si="57"/>
        <v>0.22371019482116505</v>
      </c>
      <c r="Y82" s="244">
        <f t="shared" si="57"/>
        <v>-2.0029573684322115E-2</v>
      </c>
      <c r="Z82" s="244">
        <f t="shared" si="57"/>
        <v>-6.0818655600375728E-4</v>
      </c>
      <c r="AA82" s="209"/>
      <c r="AB82" s="210"/>
      <c r="AC82" s="39">
        <f t="shared" si="50"/>
        <v>-893466.37000000011</v>
      </c>
      <c r="AD82" s="119">
        <f t="shared" si="58"/>
        <v>-168465.27000000002</v>
      </c>
      <c r="AE82" s="120">
        <f t="shared" si="58"/>
        <v>461362.83000000007</v>
      </c>
      <c r="AF82" s="120">
        <f t="shared" si="58"/>
        <v>-24406.080000000075</v>
      </c>
      <c r="AG82" s="120">
        <f t="shared" si="58"/>
        <v>-709.23999999999069</v>
      </c>
      <c r="AH82" s="120"/>
      <c r="AI82" s="121"/>
      <c r="AJ82" s="186">
        <f t="shared" si="59"/>
        <v>468765</v>
      </c>
    </row>
    <row r="83" spans="1:36" s="42" customFormat="1" x14ac:dyDescent="0.25">
      <c r="A83" s="176"/>
      <c r="B83" s="43" t="s">
        <v>33</v>
      </c>
      <c r="C83" s="116">
        <f t="shared" si="60"/>
        <v>7151330.8499999996</v>
      </c>
      <c r="D83" s="117">
        <f t="shared" si="60"/>
        <v>5645637.5800000001</v>
      </c>
      <c r="E83" s="117">
        <f t="shared" si="60"/>
        <v>3898857.65</v>
      </c>
      <c r="F83" s="117">
        <f t="shared" si="60"/>
        <v>2737896.27</v>
      </c>
      <c r="G83" s="117">
        <f t="shared" si="60"/>
        <v>2328065.31</v>
      </c>
      <c r="H83" s="117">
        <f t="shared" si="60"/>
        <v>2110454.15</v>
      </c>
      <c r="I83" s="117">
        <f t="shared" si="60"/>
        <v>2212347.54</v>
      </c>
      <c r="J83" s="117">
        <f t="shared" si="60"/>
        <v>2787688.32</v>
      </c>
      <c r="K83" s="117">
        <f t="shared" si="60"/>
        <v>3444815.29</v>
      </c>
      <c r="L83" s="117">
        <f t="shared" si="60"/>
        <v>5749623.5899999999</v>
      </c>
      <c r="M83" s="117">
        <f t="shared" si="60"/>
        <v>7209833.8499999996</v>
      </c>
      <c r="N83" s="118">
        <f t="shared" si="60"/>
        <v>5935939.5199999996</v>
      </c>
      <c r="O83" s="116">
        <f t="shared" si="60"/>
        <v>5711672.3899999997</v>
      </c>
      <c r="P83" s="186">
        <f t="shared" si="60"/>
        <v>4662597.63</v>
      </c>
      <c r="Q83" s="117">
        <f t="shared" si="60"/>
        <v>3869396.89</v>
      </c>
      <c r="R83" s="186">
        <f t="shared" si="60"/>
        <v>2694414.26</v>
      </c>
      <c r="S83" s="117">
        <f t="shared" ref="S83" si="64">S97-S90</f>
        <v>3205047.91</v>
      </c>
      <c r="T83" s="117">
        <v>1068949</v>
      </c>
      <c r="U83" s="118"/>
      <c r="V83" s="242">
        <f t="shared" si="62"/>
        <v>-0.20131336253307314</v>
      </c>
      <c r="W83" s="243">
        <f t="shared" si="57"/>
        <v>-0.17412381437350433</v>
      </c>
      <c r="X83" s="244">
        <f t="shared" si="57"/>
        <v>-7.5562543300342804E-3</v>
      </c>
      <c r="Y83" s="244">
        <f t="shared" si="57"/>
        <v>-1.5881540318545464E-2</v>
      </c>
      <c r="Z83" s="244">
        <f t="shared" si="57"/>
        <v>0.37670017083842039</v>
      </c>
      <c r="AA83" s="209"/>
      <c r="AB83" s="210"/>
      <c r="AC83" s="39">
        <f t="shared" si="50"/>
        <v>-1439658.46</v>
      </c>
      <c r="AD83" s="119">
        <f t="shared" si="58"/>
        <v>-983039.95000000019</v>
      </c>
      <c r="AE83" s="120">
        <f t="shared" si="58"/>
        <v>-29460.759999999776</v>
      </c>
      <c r="AF83" s="120">
        <f t="shared" si="58"/>
        <v>-43482.010000000242</v>
      </c>
      <c r="AG83" s="120">
        <f t="shared" si="58"/>
        <v>876982.60000000009</v>
      </c>
      <c r="AH83" s="120"/>
      <c r="AI83" s="121"/>
      <c r="AJ83" s="186">
        <f t="shared" si="59"/>
        <v>1068949</v>
      </c>
    </row>
    <row r="84" spans="1:36" s="42" customFormat="1" x14ac:dyDescent="0.25">
      <c r="A84" s="176"/>
      <c r="B84" s="43" t="s">
        <v>34</v>
      </c>
      <c r="C84" s="116">
        <f t="shared" si="60"/>
        <v>5096794.8499999996</v>
      </c>
      <c r="D84" s="117">
        <f t="shared" si="60"/>
        <v>4395181.9000000004</v>
      </c>
      <c r="E84" s="117">
        <f t="shared" si="60"/>
        <v>4214261.4800000004</v>
      </c>
      <c r="F84" s="117">
        <f t="shared" si="60"/>
        <v>2641807.2200000002</v>
      </c>
      <c r="G84" s="117">
        <f t="shared" si="60"/>
        <v>2584602.34</v>
      </c>
      <c r="H84" s="117">
        <f t="shared" si="60"/>
        <v>2254854.6800000002</v>
      </c>
      <c r="I84" s="117">
        <f t="shared" si="60"/>
        <v>2317623.4500000002</v>
      </c>
      <c r="J84" s="117">
        <f t="shared" si="60"/>
        <v>2623803.62</v>
      </c>
      <c r="K84" s="117">
        <f t="shared" si="60"/>
        <v>3186487.91</v>
      </c>
      <c r="L84" s="117">
        <f t="shared" si="60"/>
        <v>5033011.22</v>
      </c>
      <c r="M84" s="117">
        <f t="shared" si="60"/>
        <v>5831380.7300000004</v>
      </c>
      <c r="N84" s="118">
        <f t="shared" si="60"/>
        <v>5110497.51</v>
      </c>
      <c r="O84" s="116">
        <f t="shared" si="60"/>
        <v>5032683.05</v>
      </c>
      <c r="P84" s="186">
        <f t="shared" si="60"/>
        <v>4125935.65</v>
      </c>
      <c r="Q84" s="117">
        <f t="shared" si="60"/>
        <v>3845959.44</v>
      </c>
      <c r="R84" s="186">
        <f t="shared" si="60"/>
        <v>3359671.59</v>
      </c>
      <c r="S84" s="117">
        <f t="shared" ref="S84" si="65">S98-S91</f>
        <v>2666135.7999999998</v>
      </c>
      <c r="T84" s="117">
        <v>2115678</v>
      </c>
      <c r="U84" s="118"/>
      <c r="V84" s="242">
        <f t="shared" si="62"/>
        <v>-1.2578846488200289E-2</v>
      </c>
      <c r="W84" s="243">
        <f t="shared" si="57"/>
        <v>-6.1259409991654828E-2</v>
      </c>
      <c r="X84" s="244">
        <f t="shared" si="57"/>
        <v>-8.7394206967907576E-2</v>
      </c>
      <c r="Y84" s="244">
        <f t="shared" si="57"/>
        <v>0.27173230679564864</v>
      </c>
      <c r="Z84" s="244">
        <f t="shared" si="57"/>
        <v>3.1545843141192839E-2</v>
      </c>
      <c r="AA84" s="209"/>
      <c r="AB84" s="210"/>
      <c r="AC84" s="39">
        <f t="shared" si="50"/>
        <v>-64111.799999999814</v>
      </c>
      <c r="AD84" s="119">
        <f t="shared" si="58"/>
        <v>-269246.25000000047</v>
      </c>
      <c r="AE84" s="120">
        <f t="shared" si="58"/>
        <v>-368302.0400000005</v>
      </c>
      <c r="AF84" s="120">
        <f t="shared" si="58"/>
        <v>717864.36999999965</v>
      </c>
      <c r="AG84" s="120">
        <f t="shared" si="58"/>
        <v>81533.459999999963</v>
      </c>
      <c r="AH84" s="120"/>
      <c r="AI84" s="121"/>
      <c r="AJ84" s="186">
        <f t="shared" si="59"/>
        <v>2115678</v>
      </c>
    </row>
    <row r="85" spans="1:36" s="154" customFormat="1" x14ac:dyDescent="0.25">
      <c r="A85" s="177"/>
      <c r="B85" s="43" t="s">
        <v>35</v>
      </c>
      <c r="C85" s="155">
        <f>SUM(C80:C84)</f>
        <v>56213795.770000003</v>
      </c>
      <c r="D85" s="156">
        <f t="shared" ref="D85:S85" si="66">SUM(D80:D84)</f>
        <v>40787573.509999998</v>
      </c>
      <c r="E85" s="156">
        <f t="shared" si="66"/>
        <v>29670252.27</v>
      </c>
      <c r="F85" s="156">
        <f t="shared" si="66"/>
        <v>19085676.170000002</v>
      </c>
      <c r="G85" s="156">
        <f t="shared" si="66"/>
        <v>16936919.43</v>
      </c>
      <c r="H85" s="156">
        <f t="shared" si="66"/>
        <v>15269253.220000001</v>
      </c>
      <c r="I85" s="156">
        <f t="shared" si="66"/>
        <v>15928705.41</v>
      </c>
      <c r="J85" s="156">
        <f t="shared" si="66"/>
        <v>20707940.09</v>
      </c>
      <c r="K85" s="156">
        <f t="shared" si="66"/>
        <v>28402927.43</v>
      </c>
      <c r="L85" s="156">
        <f t="shared" si="66"/>
        <v>48878505.25</v>
      </c>
      <c r="M85" s="156">
        <f t="shared" si="66"/>
        <v>62162284.280000001</v>
      </c>
      <c r="N85" s="158">
        <f t="shared" si="66"/>
        <v>50330835.379999988</v>
      </c>
      <c r="O85" s="155">
        <f t="shared" si="66"/>
        <v>48322679.189999998</v>
      </c>
      <c r="P85" s="156">
        <f t="shared" si="66"/>
        <v>40224041.520000003</v>
      </c>
      <c r="Q85" s="156">
        <f t="shared" si="66"/>
        <v>34603017.520000003</v>
      </c>
      <c r="R85" s="203">
        <f t="shared" si="66"/>
        <v>19446079.969999999</v>
      </c>
      <c r="S85" s="156">
        <f t="shared" si="66"/>
        <v>18574681.609999999</v>
      </c>
      <c r="T85" s="156">
        <v>8302305</v>
      </c>
      <c r="U85" s="158"/>
      <c r="V85" s="246">
        <f t="shared" si="62"/>
        <v>-0.14037686784729295</v>
      </c>
      <c r="W85" s="247">
        <f t="shared" si="57"/>
        <v>-1.3816266610266286E-2</v>
      </c>
      <c r="X85" s="248">
        <f t="shared" si="57"/>
        <v>0.16625289212615124</v>
      </c>
      <c r="Y85" s="248">
        <f t="shared" si="57"/>
        <v>1.8883470346547172E-2</v>
      </c>
      <c r="Z85" s="248">
        <f t="shared" si="57"/>
        <v>9.6697760579711259E-2</v>
      </c>
      <c r="AA85" s="256"/>
      <c r="AB85" s="257"/>
      <c r="AC85" s="157">
        <f t="shared" si="52"/>
        <v>-7891116.5799999973</v>
      </c>
      <c r="AD85" s="159">
        <f t="shared" si="52"/>
        <v>-563531.98999999883</v>
      </c>
      <c r="AE85" s="160">
        <f t="shared" si="52"/>
        <v>4932765.2499999981</v>
      </c>
      <c r="AF85" s="160">
        <f t="shared" si="52"/>
        <v>360403.79999999853</v>
      </c>
      <c r="AG85" s="160">
        <f t="shared" ref="AG85" si="67">SUM(AG80:AG84)</f>
        <v>1637762.1799999988</v>
      </c>
      <c r="AH85" s="160"/>
      <c r="AI85" s="161"/>
      <c r="AJ85" s="269">
        <f t="shared" si="59"/>
        <v>8302305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117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117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117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117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117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203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03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35010854.549999997</v>
      </c>
      <c r="D94" s="117">
        <v>25373381.18</v>
      </c>
      <c r="E94" s="117">
        <v>18235807.030000001</v>
      </c>
      <c r="F94" s="117">
        <v>11664183.460000001</v>
      </c>
      <c r="G94" s="117">
        <v>10271171.23</v>
      </c>
      <c r="H94" s="117">
        <v>9375011.1699999999</v>
      </c>
      <c r="I94" s="117">
        <v>9776353.0199999996</v>
      </c>
      <c r="J94" s="117">
        <v>13100990.1</v>
      </c>
      <c r="K94" s="117">
        <v>17644830.98</v>
      </c>
      <c r="L94" s="117">
        <v>31544476.550000001</v>
      </c>
      <c r="M94" s="117">
        <v>41236779.899999999</v>
      </c>
      <c r="N94" s="118">
        <v>32296773.079999998</v>
      </c>
      <c r="O94" s="116">
        <v>31973555.09</v>
      </c>
      <c r="P94" s="117">
        <v>26914356.510000002</v>
      </c>
      <c r="Q94" s="117">
        <v>23384632.41</v>
      </c>
      <c r="R94" s="189">
        <v>11644057.08</v>
      </c>
      <c r="S94" s="117">
        <v>11039342.789999999</v>
      </c>
      <c r="T94" s="117">
        <v>4428317</v>
      </c>
      <c r="U94" s="118"/>
      <c r="V94" s="242">
        <f>IF(ISERROR((O94-C94)/C94)=TRUE,0,(O94-C94)/C94)</f>
        <v>-8.6753079838778099E-2</v>
      </c>
      <c r="W94" s="243">
        <f t="shared" ref="W94:Z99" si="68">IF(ISERROR((P94-D94)/D94)=TRUE,0,(P94-D94)/D94)</f>
        <v>6.0731966270803565E-2</v>
      </c>
      <c r="X94" s="244">
        <f t="shared" si="68"/>
        <v>0.28234699849201017</v>
      </c>
      <c r="Y94" s="244">
        <f t="shared" si="68"/>
        <v>-1.7254855489044938E-3</v>
      </c>
      <c r="Z94" s="244">
        <f t="shared" si="68"/>
        <v>7.4789091019758863E-2</v>
      </c>
      <c r="AA94" s="209"/>
      <c r="AB94" s="210"/>
      <c r="AC94" s="39">
        <f t="shared" ref="AC94:AG109" si="69">O94-C94</f>
        <v>-3037299.4599999972</v>
      </c>
      <c r="AD94" s="74">
        <f t="shared" si="69"/>
        <v>1540975.3300000019</v>
      </c>
      <c r="AE94" s="75">
        <f t="shared" si="69"/>
        <v>5148825.379999999</v>
      </c>
      <c r="AF94" s="75">
        <f t="shared" si="69"/>
        <v>-20126.38000000082</v>
      </c>
      <c r="AG94" s="75">
        <f t="shared" si="69"/>
        <v>768171.55999999866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4428317</v>
      </c>
    </row>
    <row r="95" spans="1:36" s="42" customFormat="1" x14ac:dyDescent="0.25">
      <c r="A95" s="176"/>
      <c r="B95" s="43" t="s">
        <v>31</v>
      </c>
      <c r="C95" s="116">
        <v>3815460.1</v>
      </c>
      <c r="D95" s="117">
        <v>1981289.28</v>
      </c>
      <c r="E95" s="117">
        <v>1259002.44</v>
      </c>
      <c r="F95" s="117">
        <v>823287</v>
      </c>
      <c r="G95" s="117">
        <v>586925.21</v>
      </c>
      <c r="H95" s="117">
        <v>503590.98</v>
      </c>
      <c r="I95" s="117">
        <v>540984.42000000004</v>
      </c>
      <c r="J95" s="117">
        <v>767284.11</v>
      </c>
      <c r="K95" s="117">
        <v>1169352.3</v>
      </c>
      <c r="L95" s="117">
        <v>1991161.17</v>
      </c>
      <c r="M95" s="117">
        <v>2386866.59</v>
      </c>
      <c r="N95" s="118">
        <v>1917841.73</v>
      </c>
      <c r="O95" s="116">
        <v>1358879.61</v>
      </c>
      <c r="P95" s="117">
        <v>1297533.43</v>
      </c>
      <c r="Q95" s="117">
        <v>979342.28</v>
      </c>
      <c r="R95" s="189">
        <v>553840.9</v>
      </c>
      <c r="S95" s="117">
        <v>498709.01</v>
      </c>
      <c r="T95" s="117">
        <v>220596</v>
      </c>
      <c r="U95" s="118"/>
      <c r="V95" s="242">
        <f t="shared" ref="V95:V99" si="70">IF(ISERROR((O95-C95)/C95)=TRUE,0,(O95-C95)/C95)</f>
        <v>-0.64384908388899154</v>
      </c>
      <c r="W95" s="243">
        <f t="shared" si="68"/>
        <v>-0.34510652073986897</v>
      </c>
      <c r="X95" s="244">
        <f t="shared" si="68"/>
        <v>-0.22212837014041048</v>
      </c>
      <c r="Y95" s="244">
        <f t="shared" si="68"/>
        <v>-0.3272808874669465</v>
      </c>
      <c r="Z95" s="244">
        <f t="shared" si="68"/>
        <v>-0.15030228468121171</v>
      </c>
      <c r="AA95" s="209"/>
      <c r="AB95" s="210"/>
      <c r="AC95" s="39">
        <f t="shared" si="69"/>
        <v>-2456580.4900000002</v>
      </c>
      <c r="AD95" s="74">
        <f t="shared" si="69"/>
        <v>-683755.85000000009</v>
      </c>
      <c r="AE95" s="75">
        <f t="shared" si="69"/>
        <v>-279660.15999999992</v>
      </c>
      <c r="AF95" s="75">
        <f t="shared" si="69"/>
        <v>-269446.09999999998</v>
      </c>
      <c r="AG95" s="75">
        <f t="shared" si="69"/>
        <v>-88216.199999999953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220596</v>
      </c>
    </row>
    <row r="96" spans="1:36" s="42" customFormat="1" x14ac:dyDescent="0.25">
      <c r="A96" s="176"/>
      <c r="B96" s="43" t="s">
        <v>32</v>
      </c>
      <c r="C96" s="116">
        <v>5139355.42</v>
      </c>
      <c r="D96" s="117">
        <v>3392083.57</v>
      </c>
      <c r="E96" s="117">
        <v>2062323.67</v>
      </c>
      <c r="F96" s="117">
        <v>1218502.22</v>
      </c>
      <c r="G96" s="117">
        <v>1166155.3400000001</v>
      </c>
      <c r="H96" s="117">
        <v>1025342.24</v>
      </c>
      <c r="I96" s="117">
        <v>1081396.98</v>
      </c>
      <c r="J96" s="117">
        <v>1428173.94</v>
      </c>
      <c r="K96" s="117">
        <v>2957440.95</v>
      </c>
      <c r="L96" s="117">
        <v>4560232.72</v>
      </c>
      <c r="M96" s="117">
        <v>5497423.21</v>
      </c>
      <c r="N96" s="118">
        <v>5069783.54</v>
      </c>
      <c r="O96" s="116">
        <v>4245889.05</v>
      </c>
      <c r="P96" s="117">
        <v>3223618.3</v>
      </c>
      <c r="Q96" s="117">
        <v>2523686.5</v>
      </c>
      <c r="R96" s="189">
        <v>1194096.1399999999</v>
      </c>
      <c r="S96" s="117">
        <v>1165446.1000000001</v>
      </c>
      <c r="T96" s="117">
        <v>468765</v>
      </c>
      <c r="U96" s="118"/>
      <c r="V96" s="242">
        <f t="shared" si="70"/>
        <v>-0.17384794336718595</v>
      </c>
      <c r="W96" s="243">
        <f t="shared" si="68"/>
        <v>-4.9664245153016685E-2</v>
      </c>
      <c r="X96" s="244">
        <f t="shared" si="68"/>
        <v>0.22371019482116505</v>
      </c>
      <c r="Y96" s="244">
        <f t="shared" si="68"/>
        <v>-2.0029573684322115E-2</v>
      </c>
      <c r="Z96" s="244">
        <f t="shared" si="68"/>
        <v>-6.0818655600375728E-4</v>
      </c>
      <c r="AA96" s="209"/>
      <c r="AB96" s="210"/>
      <c r="AC96" s="39">
        <f t="shared" si="69"/>
        <v>-893466.37000000011</v>
      </c>
      <c r="AD96" s="74">
        <f t="shared" si="69"/>
        <v>-168465.27000000002</v>
      </c>
      <c r="AE96" s="75">
        <f t="shared" si="69"/>
        <v>461362.83000000007</v>
      </c>
      <c r="AF96" s="75">
        <f t="shared" si="69"/>
        <v>-24406.080000000075</v>
      </c>
      <c r="AG96" s="75">
        <f t="shared" si="69"/>
        <v>-709.23999999999069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468765</v>
      </c>
    </row>
    <row r="97" spans="1:36" s="42" customFormat="1" x14ac:dyDescent="0.25">
      <c r="A97" s="176"/>
      <c r="B97" s="43" t="s">
        <v>33</v>
      </c>
      <c r="C97" s="116">
        <v>7151330.8499999996</v>
      </c>
      <c r="D97" s="117">
        <v>5645637.5800000001</v>
      </c>
      <c r="E97" s="117">
        <v>3898857.65</v>
      </c>
      <c r="F97" s="117">
        <v>2737896.27</v>
      </c>
      <c r="G97" s="117">
        <v>2328065.31</v>
      </c>
      <c r="H97" s="117">
        <v>2110454.15</v>
      </c>
      <c r="I97" s="117">
        <v>2212347.54</v>
      </c>
      <c r="J97" s="117">
        <v>2787688.32</v>
      </c>
      <c r="K97" s="117">
        <v>3444815.29</v>
      </c>
      <c r="L97" s="117">
        <v>5749623.5899999999</v>
      </c>
      <c r="M97" s="117">
        <v>7209833.8499999996</v>
      </c>
      <c r="N97" s="118">
        <v>5935939.5199999996</v>
      </c>
      <c r="O97" s="116">
        <v>5711672.3899999997</v>
      </c>
      <c r="P97" s="117">
        <v>4662597.63</v>
      </c>
      <c r="Q97" s="117">
        <v>3869396.89</v>
      </c>
      <c r="R97" s="189">
        <v>2694414.26</v>
      </c>
      <c r="S97" s="117">
        <v>3205047.91</v>
      </c>
      <c r="T97" s="117">
        <v>1068949</v>
      </c>
      <c r="U97" s="118"/>
      <c r="V97" s="242">
        <f t="shared" si="70"/>
        <v>-0.20131336253307314</v>
      </c>
      <c r="W97" s="243">
        <f t="shared" si="68"/>
        <v>-0.17412381437350433</v>
      </c>
      <c r="X97" s="244">
        <f t="shared" si="68"/>
        <v>-7.5562543300342804E-3</v>
      </c>
      <c r="Y97" s="244">
        <f t="shared" si="68"/>
        <v>-1.5881540318545464E-2</v>
      </c>
      <c r="Z97" s="244">
        <f t="shared" si="68"/>
        <v>0.37670017083842039</v>
      </c>
      <c r="AA97" s="209"/>
      <c r="AB97" s="210"/>
      <c r="AC97" s="39">
        <f t="shared" si="69"/>
        <v>-1439658.46</v>
      </c>
      <c r="AD97" s="74">
        <f t="shared" si="69"/>
        <v>-983039.95000000019</v>
      </c>
      <c r="AE97" s="75">
        <f t="shared" si="69"/>
        <v>-29460.759999999776</v>
      </c>
      <c r="AF97" s="75">
        <f t="shared" si="69"/>
        <v>-43482.010000000242</v>
      </c>
      <c r="AG97" s="75">
        <f t="shared" si="69"/>
        <v>876982.60000000009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1068949</v>
      </c>
    </row>
    <row r="98" spans="1:36" s="42" customFormat="1" x14ac:dyDescent="0.25">
      <c r="A98" s="176"/>
      <c r="B98" s="43" t="s">
        <v>34</v>
      </c>
      <c r="C98" s="116">
        <v>5096794.8499999996</v>
      </c>
      <c r="D98" s="117">
        <v>4395181.9000000004</v>
      </c>
      <c r="E98" s="117">
        <v>4214261.4800000004</v>
      </c>
      <c r="F98" s="117">
        <v>2641807.2200000002</v>
      </c>
      <c r="G98" s="117">
        <v>2584602.34</v>
      </c>
      <c r="H98" s="117">
        <v>2254854.6800000002</v>
      </c>
      <c r="I98" s="117">
        <v>2317623.4500000002</v>
      </c>
      <c r="J98" s="117">
        <v>2623803.62</v>
      </c>
      <c r="K98" s="117">
        <v>3186487.91</v>
      </c>
      <c r="L98" s="117">
        <v>5033011.22</v>
      </c>
      <c r="M98" s="117">
        <v>5831380.7300000004</v>
      </c>
      <c r="N98" s="118">
        <v>5110497.51</v>
      </c>
      <c r="O98" s="116">
        <v>5032683.05</v>
      </c>
      <c r="P98" s="117">
        <v>4125935.65</v>
      </c>
      <c r="Q98" s="117">
        <v>3845959.44</v>
      </c>
      <c r="R98" s="189">
        <v>3359671.59</v>
      </c>
      <c r="S98" s="117">
        <v>2666135.7999999998</v>
      </c>
      <c r="T98" s="117">
        <v>2115678</v>
      </c>
      <c r="U98" s="118"/>
      <c r="V98" s="242">
        <f t="shared" si="70"/>
        <v>-1.2578846488200289E-2</v>
      </c>
      <c r="W98" s="243">
        <f t="shared" si="68"/>
        <v>-6.1259409991654828E-2</v>
      </c>
      <c r="X98" s="244">
        <f t="shared" si="68"/>
        <v>-8.7394206967907576E-2</v>
      </c>
      <c r="Y98" s="244">
        <f t="shared" si="68"/>
        <v>0.27173230679564864</v>
      </c>
      <c r="Z98" s="244">
        <f t="shared" si="68"/>
        <v>3.1545843141192839E-2</v>
      </c>
      <c r="AA98" s="209"/>
      <c r="AB98" s="210"/>
      <c r="AC98" s="39">
        <f t="shared" si="69"/>
        <v>-64111.799999999814</v>
      </c>
      <c r="AD98" s="74">
        <f t="shared" si="69"/>
        <v>-269246.25000000047</v>
      </c>
      <c r="AE98" s="75">
        <f t="shared" si="69"/>
        <v>-368302.0400000005</v>
      </c>
      <c r="AF98" s="75">
        <f t="shared" si="69"/>
        <v>717864.36999999965</v>
      </c>
      <c r="AG98" s="75">
        <f t="shared" si="69"/>
        <v>81533.459999999963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2115678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56213795.770000003</v>
      </c>
      <c r="D99" s="149">
        <f t="shared" ref="D99:AJ99" si="71">SUM(D94:D98)</f>
        <v>40787573.509999998</v>
      </c>
      <c r="E99" s="149">
        <f t="shared" si="71"/>
        <v>29670252.27</v>
      </c>
      <c r="F99" s="149">
        <f t="shared" si="71"/>
        <v>19085676.170000002</v>
      </c>
      <c r="G99" s="149">
        <f t="shared" si="71"/>
        <v>16936919.43</v>
      </c>
      <c r="H99" s="149">
        <f t="shared" si="71"/>
        <v>15269253.220000001</v>
      </c>
      <c r="I99" s="149">
        <f t="shared" si="71"/>
        <v>15928705.41</v>
      </c>
      <c r="J99" s="149">
        <f t="shared" si="71"/>
        <v>20707940.09</v>
      </c>
      <c r="K99" s="149">
        <f t="shared" si="71"/>
        <v>28402927.43</v>
      </c>
      <c r="L99" s="149">
        <f t="shared" si="71"/>
        <v>48878505.25</v>
      </c>
      <c r="M99" s="149">
        <f t="shared" si="71"/>
        <v>62162284.280000001</v>
      </c>
      <c r="N99" s="150">
        <f t="shared" si="71"/>
        <v>50330835.379999988</v>
      </c>
      <c r="O99" s="148">
        <f t="shared" si="71"/>
        <v>48322679.189999998</v>
      </c>
      <c r="P99" s="149">
        <f t="shared" si="71"/>
        <v>40224041.520000003</v>
      </c>
      <c r="Q99" s="149">
        <f t="shared" si="71"/>
        <v>34603017.520000003</v>
      </c>
      <c r="R99" s="149">
        <f t="shared" si="71"/>
        <v>19446079.969999999</v>
      </c>
      <c r="S99" s="149">
        <f t="shared" si="71"/>
        <v>18574681.609999999</v>
      </c>
      <c r="T99" s="149">
        <v>8302305</v>
      </c>
      <c r="U99" s="150"/>
      <c r="V99" s="212">
        <f t="shared" si="70"/>
        <v>-0.14037686784729295</v>
      </c>
      <c r="W99" s="216">
        <f t="shared" si="68"/>
        <v>-1.3816266610266286E-2</v>
      </c>
      <c r="X99" s="217">
        <f t="shared" si="68"/>
        <v>0.16625289212615124</v>
      </c>
      <c r="Y99" s="217">
        <f t="shared" si="68"/>
        <v>1.8883470346547172E-2</v>
      </c>
      <c r="Z99" s="217">
        <f t="shared" si="68"/>
        <v>9.6697760579711259E-2</v>
      </c>
      <c r="AA99" s="217"/>
      <c r="AB99" s="218"/>
      <c r="AC99" s="40">
        <f t="shared" ref="AC99:AF106" si="72">SUM(AC94:AC98)</f>
        <v>-7891116.5799999973</v>
      </c>
      <c r="AD99" s="151">
        <f t="shared" si="72"/>
        <v>-563531.98999999883</v>
      </c>
      <c r="AE99" s="152">
        <f t="shared" si="72"/>
        <v>4932765.2499999981</v>
      </c>
      <c r="AF99" s="152">
        <f t="shared" si="72"/>
        <v>360403.79999999853</v>
      </c>
      <c r="AG99" s="152">
        <f t="shared" ref="AG99" si="73">SUM(AG94:AG98)</f>
        <v>1637762.1799999988</v>
      </c>
      <c r="AH99" s="152"/>
      <c r="AI99" s="153"/>
      <c r="AJ99" s="40">
        <f t="shared" si="71"/>
        <v>8302305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36180267.140000001</v>
      </c>
      <c r="D101" s="117">
        <v>32057050.129999999</v>
      </c>
      <c r="E101" s="117">
        <v>23869209.27</v>
      </c>
      <c r="F101" s="39">
        <v>15823810.369999999</v>
      </c>
      <c r="G101" s="117">
        <v>12853389.76</v>
      </c>
      <c r="H101" s="117">
        <v>10820953.890000001</v>
      </c>
      <c r="I101" s="117">
        <v>10070266.32</v>
      </c>
      <c r="J101" s="117">
        <v>11290062.07</v>
      </c>
      <c r="K101" s="117">
        <v>12353209.26</v>
      </c>
      <c r="L101" s="117">
        <v>22396494.809999999</v>
      </c>
      <c r="M101" s="117">
        <v>32303135.98</v>
      </c>
      <c r="N101" s="118">
        <v>31488029.489999998</v>
      </c>
      <c r="O101" s="116">
        <v>32809496.09</v>
      </c>
      <c r="P101" s="117">
        <v>27018896.420000002</v>
      </c>
      <c r="Q101" s="117">
        <v>24346388.050000001</v>
      </c>
      <c r="R101" s="117">
        <v>18987160.219999999</v>
      </c>
      <c r="S101" s="117">
        <v>12706789.699999999</v>
      </c>
      <c r="T101" s="117">
        <v>4922045</v>
      </c>
      <c r="U101" s="118"/>
      <c r="V101" s="242">
        <f>IF(ISERROR((O101-C101)/C101)=TRUE,0,(O101-C101)/C101)</f>
        <v>-9.3166007784208985E-2</v>
      </c>
      <c r="W101" s="243">
        <f t="shared" ref="W101:Z106" si="74">IF(ISERROR((P101-D101)/D101)=TRUE,0,(P101-D101)/D101)</f>
        <v>-0.15716211222083512</v>
      </c>
      <c r="X101" s="244">
        <f t="shared" si="74"/>
        <v>1.9991394545262251E-2</v>
      </c>
      <c r="Y101" s="244">
        <f t="shared" si="74"/>
        <v>0.1999107532277638</v>
      </c>
      <c r="Z101" s="244">
        <f t="shared" si="74"/>
        <v>-1.1405556256935644E-2</v>
      </c>
      <c r="AA101" s="209"/>
      <c r="AB101" s="210"/>
      <c r="AC101" s="39">
        <f t="shared" ref="AC101:AG105" si="75">O101-C101</f>
        <v>-3370771.0500000007</v>
      </c>
      <c r="AD101" s="74">
        <f t="shared" si="75"/>
        <v>-5038153.7099999972</v>
      </c>
      <c r="AE101" s="75">
        <f t="shared" si="75"/>
        <v>477178.78000000119</v>
      </c>
      <c r="AF101" s="75">
        <f t="shared" si="75"/>
        <v>3163349.8499999996</v>
      </c>
      <c r="AG101" s="75">
        <f t="shared" si="75"/>
        <v>-146600.06000000052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4922045</v>
      </c>
    </row>
    <row r="102" spans="1:36" s="42" customFormat="1" x14ac:dyDescent="0.25">
      <c r="A102" s="176"/>
      <c r="B102" s="43" t="s">
        <v>31</v>
      </c>
      <c r="C102" s="116">
        <v>1391044.96</v>
      </c>
      <c r="D102" s="117">
        <v>2684382.66</v>
      </c>
      <c r="E102" s="117">
        <v>1487031.09</v>
      </c>
      <c r="F102" s="39">
        <v>2127939.02</v>
      </c>
      <c r="G102" s="117">
        <v>1088858.58</v>
      </c>
      <c r="H102" s="117">
        <v>500832.47</v>
      </c>
      <c r="I102" s="117">
        <v>477199.2</v>
      </c>
      <c r="J102" s="117">
        <v>553952.81999999995</v>
      </c>
      <c r="K102" s="117">
        <v>453458.14</v>
      </c>
      <c r="L102" s="117">
        <v>724433.6</v>
      </c>
      <c r="M102" s="117">
        <v>1354511.6</v>
      </c>
      <c r="N102" s="118">
        <v>2931678</v>
      </c>
      <c r="O102" s="116">
        <v>1078180.97</v>
      </c>
      <c r="P102" s="117">
        <v>919696.49</v>
      </c>
      <c r="Q102" s="117">
        <v>1029701.93</v>
      </c>
      <c r="R102" s="117">
        <v>674670.46</v>
      </c>
      <c r="S102" s="117">
        <v>550538.9</v>
      </c>
      <c r="T102" s="117">
        <v>225822</v>
      </c>
      <c r="U102" s="118"/>
      <c r="V102" s="242">
        <f t="shared" ref="V102:V106" si="76">IF(ISERROR((O102-C102)/C102)=TRUE,0,(O102-C102)/C102)</f>
        <v>-0.2249129244535705</v>
      </c>
      <c r="W102" s="243">
        <f t="shared" si="74"/>
        <v>-0.65738994529192796</v>
      </c>
      <c r="X102" s="244">
        <f t="shared" si="74"/>
        <v>-0.30754512335044726</v>
      </c>
      <c r="Y102" s="244">
        <f t="shared" si="74"/>
        <v>-0.68294652541312018</v>
      </c>
      <c r="Z102" s="244">
        <f t="shared" si="74"/>
        <v>-0.49438897749237554</v>
      </c>
      <c r="AA102" s="209"/>
      <c r="AB102" s="210"/>
      <c r="AC102" s="39">
        <f t="shared" si="69"/>
        <v>-312863.99</v>
      </c>
      <c r="AD102" s="74">
        <f t="shared" si="75"/>
        <v>-1764686.1700000002</v>
      </c>
      <c r="AE102" s="75">
        <f t="shared" si="75"/>
        <v>-457329.16000000003</v>
      </c>
      <c r="AF102" s="75">
        <f t="shared" si="75"/>
        <v>-1453268.56</v>
      </c>
      <c r="AG102" s="75">
        <f t="shared" si="75"/>
        <v>-538319.68000000005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225822</v>
      </c>
    </row>
    <row r="103" spans="1:36" s="42" customFormat="1" x14ac:dyDescent="0.25">
      <c r="A103" s="176"/>
      <c r="B103" s="43" t="s">
        <v>32</v>
      </c>
      <c r="C103" s="116">
        <v>5478935.8700000001</v>
      </c>
      <c r="D103" s="117">
        <v>4677909.72</v>
      </c>
      <c r="E103" s="117">
        <v>3281357.8</v>
      </c>
      <c r="F103" s="39">
        <v>1816353.84</v>
      </c>
      <c r="G103" s="117">
        <v>1315954.1599999999</v>
      </c>
      <c r="H103" s="117">
        <v>1094889.77</v>
      </c>
      <c r="I103" s="117">
        <v>965720.14</v>
      </c>
      <c r="J103" s="117">
        <v>1084195.71</v>
      </c>
      <c r="K103" s="117">
        <v>1198135.97</v>
      </c>
      <c r="L103" s="117">
        <v>2647049.7200000002</v>
      </c>
      <c r="M103" s="117">
        <v>4724915.26</v>
      </c>
      <c r="N103" s="118">
        <v>4495689.4000000004</v>
      </c>
      <c r="O103" s="116">
        <v>4676193.21</v>
      </c>
      <c r="P103" s="117">
        <v>3131551.44</v>
      </c>
      <c r="Q103" s="117">
        <v>3225247.06</v>
      </c>
      <c r="R103" s="117">
        <v>2183351.14</v>
      </c>
      <c r="S103" s="117">
        <v>1314597.08</v>
      </c>
      <c r="T103" s="117">
        <v>524685</v>
      </c>
      <c r="U103" s="118"/>
      <c r="V103" s="242">
        <f t="shared" si="76"/>
        <v>-0.14651433764637223</v>
      </c>
      <c r="W103" s="243">
        <f t="shared" si="74"/>
        <v>-0.33056608027057005</v>
      </c>
      <c r="X103" s="244">
        <f t="shared" si="74"/>
        <v>-1.7099854212789523E-2</v>
      </c>
      <c r="Y103" s="244">
        <f t="shared" si="74"/>
        <v>0.20205165530962846</v>
      </c>
      <c r="Z103" s="244">
        <f t="shared" si="74"/>
        <v>-1.0312517268837402E-3</v>
      </c>
      <c r="AA103" s="209"/>
      <c r="AB103" s="210"/>
      <c r="AC103" s="39">
        <f t="shared" si="69"/>
        <v>-802742.66000000015</v>
      </c>
      <c r="AD103" s="74">
        <f t="shared" si="75"/>
        <v>-1546358.2799999998</v>
      </c>
      <c r="AE103" s="75">
        <f t="shared" si="75"/>
        <v>-56110.739999999758</v>
      </c>
      <c r="AF103" s="75">
        <f t="shared" si="75"/>
        <v>366997.30000000005</v>
      </c>
      <c r="AG103" s="75">
        <f t="shared" si="75"/>
        <v>-1357.0799999998417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524685</v>
      </c>
    </row>
    <row r="104" spans="1:36" s="42" customFormat="1" x14ac:dyDescent="0.25">
      <c r="A104" s="176"/>
      <c r="B104" s="43" t="s">
        <v>33</v>
      </c>
      <c r="C104" s="116">
        <v>7250632.9000000004</v>
      </c>
      <c r="D104" s="117">
        <v>6679212.4500000002</v>
      </c>
      <c r="E104" s="117">
        <v>5376709.6699999999</v>
      </c>
      <c r="F104" s="39">
        <v>3311699.8</v>
      </c>
      <c r="G104" s="117">
        <v>2619689.5699999998</v>
      </c>
      <c r="H104" s="117">
        <v>2347388.83</v>
      </c>
      <c r="I104" s="117">
        <v>1988217.92</v>
      </c>
      <c r="J104" s="117">
        <v>2434945.7400000002</v>
      </c>
      <c r="K104" s="117">
        <v>2361970.15</v>
      </c>
      <c r="L104" s="117">
        <v>4233004.59</v>
      </c>
      <c r="M104" s="117">
        <v>6358230.6500000004</v>
      </c>
      <c r="N104" s="118">
        <v>5867967.5599999996</v>
      </c>
      <c r="O104" s="116">
        <v>6152802.6200000001</v>
      </c>
      <c r="P104" s="117">
        <v>4269375.71</v>
      </c>
      <c r="Q104" s="117">
        <v>4731681.5599999996</v>
      </c>
      <c r="R104" s="117">
        <v>3414896.16</v>
      </c>
      <c r="S104" s="117">
        <v>2423654.29</v>
      </c>
      <c r="T104" s="117">
        <v>955237</v>
      </c>
      <c r="U104" s="118"/>
      <c r="V104" s="242">
        <f t="shared" si="76"/>
        <v>-0.15141164849209235</v>
      </c>
      <c r="W104" s="243">
        <f t="shared" si="74"/>
        <v>-0.36079653971779263</v>
      </c>
      <c r="X104" s="244">
        <f t="shared" si="74"/>
        <v>-0.11996707086473582</v>
      </c>
      <c r="Y104" s="244">
        <f t="shared" si="74"/>
        <v>3.1161145705296218E-2</v>
      </c>
      <c r="Z104" s="244">
        <f t="shared" si="74"/>
        <v>-7.4831492343575584E-2</v>
      </c>
      <c r="AA104" s="209"/>
      <c r="AB104" s="210"/>
      <c r="AC104" s="39">
        <f t="shared" si="69"/>
        <v>-1097830.2800000003</v>
      </c>
      <c r="AD104" s="74">
        <f t="shared" si="75"/>
        <v>-2409836.7400000002</v>
      </c>
      <c r="AE104" s="75">
        <f t="shared" si="75"/>
        <v>-645028.11000000034</v>
      </c>
      <c r="AF104" s="75">
        <f t="shared" si="75"/>
        <v>103196.36000000034</v>
      </c>
      <c r="AG104" s="75">
        <f t="shared" si="75"/>
        <v>-196035.2799999998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955237</v>
      </c>
    </row>
    <row r="105" spans="1:36" s="42" customFormat="1" x14ac:dyDescent="0.25">
      <c r="A105" s="176"/>
      <c r="B105" s="43" t="s">
        <v>34</v>
      </c>
      <c r="C105" s="116">
        <v>5033692.87</v>
      </c>
      <c r="D105" s="117">
        <v>4438890.76</v>
      </c>
      <c r="E105" s="117">
        <v>4351068.5999999996</v>
      </c>
      <c r="F105" s="39">
        <v>2838548.63</v>
      </c>
      <c r="G105" s="117">
        <v>2347740.23</v>
      </c>
      <c r="H105" s="117">
        <v>2741400.04</v>
      </c>
      <c r="I105" s="117">
        <v>1832766.26</v>
      </c>
      <c r="J105" s="117">
        <v>2841882</v>
      </c>
      <c r="K105" s="117">
        <v>1984507.15</v>
      </c>
      <c r="L105" s="117">
        <v>3803116.56</v>
      </c>
      <c r="M105" s="117">
        <v>4943783.0599999996</v>
      </c>
      <c r="N105" s="118">
        <v>5258266</v>
      </c>
      <c r="O105" s="116">
        <v>4693410.74</v>
      </c>
      <c r="P105" s="117">
        <v>3294334.76</v>
      </c>
      <c r="Q105" s="117">
        <v>4926114.49</v>
      </c>
      <c r="R105" s="117">
        <v>3008563.31</v>
      </c>
      <c r="S105" s="117">
        <v>2785843.95</v>
      </c>
      <c r="T105" s="117">
        <v>972573</v>
      </c>
      <c r="U105" s="118"/>
      <c r="V105" s="242">
        <f t="shared" si="76"/>
        <v>-6.7600892384202985E-2</v>
      </c>
      <c r="W105" s="243">
        <f t="shared" si="74"/>
        <v>-0.25784730057200145</v>
      </c>
      <c r="X105" s="244">
        <f t="shared" si="74"/>
        <v>0.13216199119453106</v>
      </c>
      <c r="Y105" s="244">
        <f t="shared" si="74"/>
        <v>5.9894932996092505E-2</v>
      </c>
      <c r="Z105" s="244">
        <f t="shared" si="74"/>
        <v>0.18660655655246841</v>
      </c>
      <c r="AA105" s="209"/>
      <c r="AB105" s="210"/>
      <c r="AC105" s="39">
        <f t="shared" si="69"/>
        <v>-340282.12999999989</v>
      </c>
      <c r="AD105" s="74">
        <f t="shared" si="75"/>
        <v>-1144556</v>
      </c>
      <c r="AE105" s="75">
        <f t="shared" si="75"/>
        <v>575045.8900000006</v>
      </c>
      <c r="AF105" s="75">
        <f t="shared" si="75"/>
        <v>170014.68000000017</v>
      </c>
      <c r="AG105" s="75">
        <f t="shared" si="75"/>
        <v>438103.7200000002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972573</v>
      </c>
    </row>
    <row r="106" spans="1:36" s="154" customFormat="1" x14ac:dyDescent="0.25">
      <c r="A106" s="177"/>
      <c r="B106" s="43" t="s">
        <v>35</v>
      </c>
      <c r="C106" s="155">
        <f>SUM(C101:C105)</f>
        <v>55334573.739999995</v>
      </c>
      <c r="D106" s="156">
        <f t="shared" ref="D106:AJ106" si="77">SUM(D101:D105)</f>
        <v>50537445.719999999</v>
      </c>
      <c r="E106" s="156">
        <f t="shared" si="77"/>
        <v>38365376.43</v>
      </c>
      <c r="F106" s="157">
        <f t="shared" si="77"/>
        <v>25918351.66</v>
      </c>
      <c r="G106" s="156">
        <f t="shared" si="77"/>
        <v>20225632.300000001</v>
      </c>
      <c r="H106" s="156">
        <f t="shared" si="77"/>
        <v>17505465</v>
      </c>
      <c r="I106" s="156">
        <f t="shared" si="77"/>
        <v>15334169.84</v>
      </c>
      <c r="J106" s="156">
        <f t="shared" si="77"/>
        <v>18205038.340000004</v>
      </c>
      <c r="K106" s="156">
        <f t="shared" si="77"/>
        <v>18351280.670000002</v>
      </c>
      <c r="L106" s="156">
        <f t="shared" si="77"/>
        <v>33804099.280000001</v>
      </c>
      <c r="M106" s="156">
        <f t="shared" si="77"/>
        <v>49684576.549999997</v>
      </c>
      <c r="N106" s="158">
        <f t="shared" si="77"/>
        <v>50041630.449999996</v>
      </c>
      <c r="O106" s="155">
        <f t="shared" si="77"/>
        <v>49410083.630000003</v>
      </c>
      <c r="P106" s="156">
        <f t="shared" si="77"/>
        <v>38633854.82</v>
      </c>
      <c r="Q106" s="156">
        <f t="shared" si="77"/>
        <v>38259133.089999996</v>
      </c>
      <c r="R106" s="156">
        <f t="shared" si="77"/>
        <v>28268641.289999999</v>
      </c>
      <c r="S106" s="156">
        <f t="shared" si="77"/>
        <v>19781423.919999998</v>
      </c>
      <c r="T106" s="156">
        <v>7600362</v>
      </c>
      <c r="U106" s="158"/>
      <c r="V106" s="246">
        <f t="shared" si="76"/>
        <v>-0.1070666982606089</v>
      </c>
      <c r="W106" s="247">
        <f t="shared" si="74"/>
        <v>-0.23554001850333323</v>
      </c>
      <c r="X106" s="248">
        <f t="shared" si="74"/>
        <v>-2.7692505557413497E-3</v>
      </c>
      <c r="Y106" s="248">
        <f t="shared" si="74"/>
        <v>9.0680520923219807E-2</v>
      </c>
      <c r="Z106" s="248">
        <f t="shared" si="74"/>
        <v>-2.1962644895902841E-2</v>
      </c>
      <c r="AA106" s="256"/>
      <c r="AB106" s="257"/>
      <c r="AC106" s="157">
        <f t="shared" si="72"/>
        <v>-5924490.1100000013</v>
      </c>
      <c r="AD106" s="159">
        <f t="shared" si="72"/>
        <v>-11903590.899999997</v>
      </c>
      <c r="AE106" s="160">
        <f t="shared" si="72"/>
        <v>-106243.33999999834</v>
      </c>
      <c r="AF106" s="160">
        <f t="shared" si="72"/>
        <v>2350289.6300000004</v>
      </c>
      <c r="AG106" s="160">
        <f t="shared" ref="AG106" si="78">SUM(AG101:AG105)</f>
        <v>-444208.38</v>
      </c>
      <c r="AH106" s="160"/>
      <c r="AI106" s="161"/>
      <c r="AJ106" s="50">
        <f t="shared" si="77"/>
        <v>7600362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185198</v>
      </c>
      <c r="D108" s="124">
        <v>185039</v>
      </c>
      <c r="E108" s="124">
        <v>189379</v>
      </c>
      <c r="F108" s="38">
        <v>171162</v>
      </c>
      <c r="G108" s="124">
        <v>194813</v>
      </c>
      <c r="H108" s="124">
        <v>188339</v>
      </c>
      <c r="I108" s="124">
        <v>183726</v>
      </c>
      <c r="J108" s="124">
        <v>205501</v>
      </c>
      <c r="K108" s="124">
        <v>183651</v>
      </c>
      <c r="L108" s="124">
        <v>206003</v>
      </c>
      <c r="M108" s="124">
        <v>210961</v>
      </c>
      <c r="N108" s="125">
        <v>195069</v>
      </c>
      <c r="O108" s="123">
        <v>209156</v>
      </c>
      <c r="P108" s="124">
        <v>196489</v>
      </c>
      <c r="Q108" s="124">
        <v>194099</v>
      </c>
      <c r="R108" s="124">
        <v>202340</v>
      </c>
      <c r="S108" s="124">
        <v>203429</v>
      </c>
      <c r="T108" s="124">
        <v>91283</v>
      </c>
      <c r="U108" s="125"/>
      <c r="V108" s="242">
        <f>IF(ISERROR((O108-C108)/C108)=TRUE,0,(O108-C108)/C108)</f>
        <v>0.12936424799403881</v>
      </c>
      <c r="W108" s="243">
        <f t="shared" ref="W108:Z113" si="79">IF(ISERROR((P108-D108)/D108)=TRUE,0,(P108-D108)/D108)</f>
        <v>6.1878847161949642E-2</v>
      </c>
      <c r="X108" s="244">
        <f t="shared" si="79"/>
        <v>2.4923565970883785E-2</v>
      </c>
      <c r="Y108" s="244">
        <f t="shared" si="79"/>
        <v>0.18215491756347787</v>
      </c>
      <c r="Z108" s="244">
        <f t="shared" si="79"/>
        <v>4.4227027970412655E-2</v>
      </c>
      <c r="AA108" s="209"/>
      <c r="AB108" s="210"/>
      <c r="AC108" s="38">
        <f t="shared" ref="AC108:AG112" si="80">O108-C108</f>
        <v>23958</v>
      </c>
      <c r="AD108" s="74">
        <f t="shared" si="80"/>
        <v>11450</v>
      </c>
      <c r="AE108" s="75">
        <f t="shared" si="80"/>
        <v>4720</v>
      </c>
      <c r="AF108" s="75">
        <f t="shared" si="80"/>
        <v>31178</v>
      </c>
      <c r="AG108" s="75">
        <f t="shared" si="80"/>
        <v>8616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91283</v>
      </c>
    </row>
    <row r="109" spans="1:36" s="68" customFormat="1" x14ac:dyDescent="0.25">
      <c r="A109" s="176"/>
      <c r="B109" s="69" t="s">
        <v>31</v>
      </c>
      <c r="C109" s="123">
        <v>15994</v>
      </c>
      <c r="D109" s="124">
        <v>22455</v>
      </c>
      <c r="E109" s="124">
        <v>18968</v>
      </c>
      <c r="F109" s="38">
        <v>23829</v>
      </c>
      <c r="G109" s="124">
        <v>20927</v>
      </c>
      <c r="H109" s="124">
        <v>17772</v>
      </c>
      <c r="I109" s="124">
        <v>17573</v>
      </c>
      <c r="J109" s="124">
        <v>18774</v>
      </c>
      <c r="K109" s="124">
        <v>16967</v>
      </c>
      <c r="L109" s="124">
        <v>18889</v>
      </c>
      <c r="M109" s="124">
        <v>21791</v>
      </c>
      <c r="N109" s="125">
        <v>34516</v>
      </c>
      <c r="O109" s="123">
        <v>23605</v>
      </c>
      <c r="P109" s="124">
        <v>20744</v>
      </c>
      <c r="Q109" s="124">
        <v>22874</v>
      </c>
      <c r="R109" s="124">
        <v>18940</v>
      </c>
      <c r="S109" s="124">
        <v>19243</v>
      </c>
      <c r="T109" s="124">
        <v>9522</v>
      </c>
      <c r="U109" s="125"/>
      <c r="V109" s="242">
        <f t="shared" ref="V109:V113" si="81">IF(ISERROR((O109-C109)/C109)=TRUE,0,(O109-C109)/C109)</f>
        <v>0.47586594973114921</v>
      </c>
      <c r="W109" s="243">
        <f t="shared" si="79"/>
        <v>-7.6196838120685811E-2</v>
      </c>
      <c r="X109" s="244">
        <f t="shared" si="79"/>
        <v>0.2059257697174188</v>
      </c>
      <c r="Y109" s="244">
        <f t="shared" si="79"/>
        <v>-0.20517017080028538</v>
      </c>
      <c r="Z109" s="244">
        <f t="shared" si="79"/>
        <v>-8.0470205954030677E-2</v>
      </c>
      <c r="AA109" s="209"/>
      <c r="AB109" s="210"/>
      <c r="AC109" s="38">
        <f t="shared" si="69"/>
        <v>7611</v>
      </c>
      <c r="AD109" s="74">
        <f t="shared" si="80"/>
        <v>-1711</v>
      </c>
      <c r="AE109" s="75">
        <f t="shared" si="80"/>
        <v>3906</v>
      </c>
      <c r="AF109" s="75">
        <f t="shared" si="80"/>
        <v>-4889</v>
      </c>
      <c r="AG109" s="75">
        <f t="shared" si="80"/>
        <v>-1684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9522</v>
      </c>
    </row>
    <row r="110" spans="1:36" s="68" customFormat="1" x14ac:dyDescent="0.25">
      <c r="A110" s="176"/>
      <c r="B110" s="69" t="s">
        <v>32</v>
      </c>
      <c r="C110" s="123">
        <v>16683</v>
      </c>
      <c r="D110" s="124">
        <v>16589</v>
      </c>
      <c r="E110" s="124">
        <v>18041</v>
      </c>
      <c r="F110" s="38">
        <v>15542</v>
      </c>
      <c r="G110" s="124">
        <v>17534</v>
      </c>
      <c r="H110" s="124">
        <v>17422</v>
      </c>
      <c r="I110" s="124">
        <v>16048</v>
      </c>
      <c r="J110" s="124">
        <v>18739</v>
      </c>
      <c r="K110" s="124">
        <v>15825</v>
      </c>
      <c r="L110" s="124">
        <v>18222</v>
      </c>
      <c r="M110" s="124">
        <v>24689</v>
      </c>
      <c r="N110" s="125">
        <v>17758</v>
      </c>
      <c r="O110" s="123">
        <v>18240</v>
      </c>
      <c r="P110" s="124">
        <v>15411</v>
      </c>
      <c r="Q110" s="124">
        <v>17293</v>
      </c>
      <c r="R110" s="124">
        <v>17714</v>
      </c>
      <c r="S110" s="124">
        <v>18388</v>
      </c>
      <c r="T110" s="124">
        <v>8231</v>
      </c>
      <c r="U110" s="125"/>
      <c r="V110" s="242">
        <f t="shared" si="81"/>
        <v>9.332853803272792E-2</v>
      </c>
      <c r="W110" s="243">
        <f t="shared" si="79"/>
        <v>-7.1010910844535535E-2</v>
      </c>
      <c r="X110" s="244">
        <f t="shared" si="79"/>
        <v>-4.146111634610055E-2</v>
      </c>
      <c r="Y110" s="244">
        <f t="shared" si="79"/>
        <v>0.13975035387980955</v>
      </c>
      <c r="Z110" s="244">
        <f t="shared" si="79"/>
        <v>4.8705372419299647E-2</v>
      </c>
      <c r="AA110" s="209"/>
      <c r="AB110" s="210"/>
      <c r="AC110" s="38">
        <f t="shared" ref="AC110:AC140" si="82">O110-C110</f>
        <v>1557</v>
      </c>
      <c r="AD110" s="74">
        <f t="shared" si="80"/>
        <v>-1178</v>
      </c>
      <c r="AE110" s="75">
        <f t="shared" si="80"/>
        <v>-748</v>
      </c>
      <c r="AF110" s="75">
        <f t="shared" si="80"/>
        <v>2172</v>
      </c>
      <c r="AG110" s="75">
        <f t="shared" si="80"/>
        <v>854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8231</v>
      </c>
    </row>
    <row r="111" spans="1:36" s="68" customFormat="1" x14ac:dyDescent="0.25">
      <c r="A111" s="176"/>
      <c r="B111" s="69" t="s">
        <v>33</v>
      </c>
      <c r="C111" s="123">
        <v>5123</v>
      </c>
      <c r="D111" s="124">
        <v>5031</v>
      </c>
      <c r="E111" s="124">
        <v>5639</v>
      </c>
      <c r="F111" s="38">
        <v>4740</v>
      </c>
      <c r="G111" s="124">
        <v>5503</v>
      </c>
      <c r="H111" s="124">
        <v>5439</v>
      </c>
      <c r="I111" s="124">
        <v>4789</v>
      </c>
      <c r="J111" s="124">
        <v>6099</v>
      </c>
      <c r="K111" s="124">
        <v>4633</v>
      </c>
      <c r="L111" s="124">
        <v>5677</v>
      </c>
      <c r="M111" s="124">
        <v>7328</v>
      </c>
      <c r="N111" s="125">
        <v>5151</v>
      </c>
      <c r="O111" s="123">
        <v>5422</v>
      </c>
      <c r="P111" s="124">
        <v>4284</v>
      </c>
      <c r="Q111" s="124">
        <v>5329</v>
      </c>
      <c r="R111" s="124">
        <v>5155</v>
      </c>
      <c r="S111" s="124">
        <v>5360</v>
      </c>
      <c r="T111" s="124">
        <v>2380</v>
      </c>
      <c r="U111" s="125"/>
      <c r="V111" s="242">
        <f t="shared" si="81"/>
        <v>5.8364239703298848E-2</v>
      </c>
      <c r="W111" s="243">
        <f t="shared" si="79"/>
        <v>-0.14847942754919499</v>
      </c>
      <c r="X111" s="244">
        <f t="shared" si="79"/>
        <v>-5.4974286220961163E-2</v>
      </c>
      <c r="Y111" s="244">
        <f t="shared" si="79"/>
        <v>8.7552742616033755E-2</v>
      </c>
      <c r="Z111" s="244">
        <f t="shared" si="79"/>
        <v>-2.5985825913138288E-2</v>
      </c>
      <c r="AA111" s="209"/>
      <c r="AB111" s="210"/>
      <c r="AC111" s="38">
        <f t="shared" si="82"/>
        <v>299</v>
      </c>
      <c r="AD111" s="74">
        <f t="shared" si="80"/>
        <v>-747</v>
      </c>
      <c r="AE111" s="75">
        <f t="shared" si="80"/>
        <v>-310</v>
      </c>
      <c r="AF111" s="75">
        <f t="shared" si="80"/>
        <v>415</v>
      </c>
      <c r="AG111" s="75">
        <f t="shared" si="80"/>
        <v>-143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2380</v>
      </c>
    </row>
    <row r="112" spans="1:36" s="68" customFormat="1" x14ac:dyDescent="0.25">
      <c r="A112" s="176"/>
      <c r="B112" s="69" t="s">
        <v>34</v>
      </c>
      <c r="C112" s="123">
        <v>791</v>
      </c>
      <c r="D112" s="124">
        <v>801</v>
      </c>
      <c r="E112" s="124">
        <v>915</v>
      </c>
      <c r="F112" s="38">
        <v>825</v>
      </c>
      <c r="G112" s="124">
        <v>856</v>
      </c>
      <c r="H112" s="124">
        <v>890</v>
      </c>
      <c r="I112" s="124">
        <v>771</v>
      </c>
      <c r="J112" s="124">
        <v>961</v>
      </c>
      <c r="K112" s="124">
        <v>654</v>
      </c>
      <c r="L112" s="124">
        <v>941</v>
      </c>
      <c r="M112" s="124">
        <v>1020</v>
      </c>
      <c r="N112" s="125">
        <v>829</v>
      </c>
      <c r="O112" s="123">
        <v>849</v>
      </c>
      <c r="P112" s="124">
        <v>649</v>
      </c>
      <c r="Q112" s="124">
        <v>891</v>
      </c>
      <c r="R112" s="124">
        <v>754</v>
      </c>
      <c r="S112" s="124">
        <v>859</v>
      </c>
      <c r="T112" s="124">
        <v>303</v>
      </c>
      <c r="U112" s="125"/>
      <c r="V112" s="242">
        <f t="shared" si="81"/>
        <v>7.3324905183312264E-2</v>
      </c>
      <c r="W112" s="243">
        <f t="shared" si="79"/>
        <v>-0.18976279650436953</v>
      </c>
      <c r="X112" s="244">
        <f t="shared" si="79"/>
        <v>-2.6229508196721311E-2</v>
      </c>
      <c r="Y112" s="244">
        <f t="shared" si="79"/>
        <v>-8.606060606060606E-2</v>
      </c>
      <c r="Z112" s="244">
        <f t="shared" si="79"/>
        <v>3.5046728971962616E-3</v>
      </c>
      <c r="AA112" s="209"/>
      <c r="AB112" s="210"/>
      <c r="AC112" s="38">
        <f t="shared" si="82"/>
        <v>58</v>
      </c>
      <c r="AD112" s="74">
        <f t="shared" si="80"/>
        <v>-152</v>
      </c>
      <c r="AE112" s="75">
        <f t="shared" si="80"/>
        <v>-24</v>
      </c>
      <c r="AF112" s="75">
        <f t="shared" si="80"/>
        <v>-71</v>
      </c>
      <c r="AG112" s="75">
        <f t="shared" si="80"/>
        <v>3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303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223789</v>
      </c>
      <c r="D113" s="79">
        <f t="shared" ref="D113:AJ113" si="83">SUM(D108:D112)</f>
        <v>229915</v>
      </c>
      <c r="E113" s="79">
        <f t="shared" si="83"/>
        <v>232942</v>
      </c>
      <c r="F113" s="81">
        <f t="shared" si="83"/>
        <v>216098</v>
      </c>
      <c r="G113" s="79">
        <f t="shared" si="83"/>
        <v>239633</v>
      </c>
      <c r="H113" s="79">
        <f t="shared" si="83"/>
        <v>229862</v>
      </c>
      <c r="I113" s="79">
        <f t="shared" si="83"/>
        <v>222907</v>
      </c>
      <c r="J113" s="79">
        <f t="shared" si="83"/>
        <v>250074</v>
      </c>
      <c r="K113" s="79">
        <f t="shared" si="83"/>
        <v>221730</v>
      </c>
      <c r="L113" s="79">
        <f t="shared" si="83"/>
        <v>249732</v>
      </c>
      <c r="M113" s="79">
        <f t="shared" si="83"/>
        <v>265789</v>
      </c>
      <c r="N113" s="80">
        <f t="shared" si="83"/>
        <v>253323</v>
      </c>
      <c r="O113" s="78">
        <f t="shared" si="83"/>
        <v>257272</v>
      </c>
      <c r="P113" s="79">
        <f t="shared" si="83"/>
        <v>237577</v>
      </c>
      <c r="Q113" s="79">
        <f t="shared" si="83"/>
        <v>240486</v>
      </c>
      <c r="R113" s="79">
        <f t="shared" si="83"/>
        <v>244903</v>
      </c>
      <c r="S113" s="79">
        <f t="shared" si="83"/>
        <v>247279</v>
      </c>
      <c r="T113" s="79">
        <v>111719</v>
      </c>
      <c r="U113" s="80"/>
      <c r="V113" s="212">
        <f t="shared" si="81"/>
        <v>0.14961861396225909</v>
      </c>
      <c r="W113" s="216">
        <f t="shared" si="79"/>
        <v>3.3325359371941803E-2</v>
      </c>
      <c r="X113" s="217">
        <f t="shared" si="79"/>
        <v>3.238574409080372E-2</v>
      </c>
      <c r="Y113" s="217">
        <f t="shared" si="79"/>
        <v>0.13329600459050986</v>
      </c>
      <c r="Z113" s="217">
        <f t="shared" si="79"/>
        <v>3.1907124644769295E-2</v>
      </c>
      <c r="AA113" s="217"/>
      <c r="AB113" s="218"/>
      <c r="AC113" s="81">
        <f t="shared" ref="AC113:AF127" si="84">SUM(AC108:AC112)</f>
        <v>33483</v>
      </c>
      <c r="AD113" s="82">
        <f t="shared" si="84"/>
        <v>7662</v>
      </c>
      <c r="AE113" s="83">
        <f t="shared" si="84"/>
        <v>7544</v>
      </c>
      <c r="AF113" s="83">
        <f t="shared" si="84"/>
        <v>28805</v>
      </c>
      <c r="AG113" s="83">
        <f t="shared" ref="AG113" si="85">SUM(AG108:AG112)</f>
        <v>7646</v>
      </c>
      <c r="AH113" s="83"/>
      <c r="AI113" s="84"/>
      <c r="AJ113" s="81">
        <f t="shared" si="83"/>
        <v>111719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-1169412.5900000036</v>
      </c>
      <c r="D115" s="117">
        <f>+D94-D101</f>
        <v>-6683668.9499999993</v>
      </c>
      <c r="E115" s="117">
        <f t="shared" ref="E115:S119" si="86">+E94-E101</f>
        <v>-5633402.2399999984</v>
      </c>
      <c r="F115" s="117">
        <f t="shared" si="86"/>
        <v>-4159626.9099999983</v>
      </c>
      <c r="G115" s="117">
        <f t="shared" si="86"/>
        <v>-2582218.5299999993</v>
      </c>
      <c r="H115" s="117">
        <f t="shared" si="86"/>
        <v>-1445942.7200000007</v>
      </c>
      <c r="I115" s="117">
        <f t="shared" si="86"/>
        <v>-293913.30000000075</v>
      </c>
      <c r="J115" s="117">
        <f t="shared" si="86"/>
        <v>1810928.0299999993</v>
      </c>
      <c r="K115" s="117">
        <f t="shared" si="86"/>
        <v>5291621.7200000007</v>
      </c>
      <c r="L115" s="117">
        <f t="shared" si="86"/>
        <v>9147981.7400000021</v>
      </c>
      <c r="M115" s="117">
        <f t="shared" si="86"/>
        <v>8933643.9199999981</v>
      </c>
      <c r="N115" s="118">
        <f>+N94-N101</f>
        <v>808743.58999999985</v>
      </c>
      <c r="O115" s="116">
        <f>+O94-O101</f>
        <v>-835941</v>
      </c>
      <c r="P115" s="117">
        <f t="shared" ref="P115:S115" si="87">+P94-P101</f>
        <v>-104539.91000000015</v>
      </c>
      <c r="Q115" s="117">
        <f t="shared" si="87"/>
        <v>-961755.6400000006</v>
      </c>
      <c r="R115" s="117">
        <f t="shared" si="87"/>
        <v>-7343103.1399999987</v>
      </c>
      <c r="S115" s="117">
        <f t="shared" si="87"/>
        <v>-1667446.9100000001</v>
      </c>
      <c r="T115" s="117">
        <v>-493728</v>
      </c>
      <c r="U115" s="118"/>
      <c r="V115" s="242">
        <f>IF(ISERROR((O115-C115)/C115)=TRUE,0,(O115-C115)/C115)</f>
        <v>-0.28516162118624239</v>
      </c>
      <c r="W115" s="243">
        <f t="shared" ref="W115:Z120" si="88">IF(ISERROR((P115-D115)/D115)=TRUE,0,(P115-D115)/D115)</f>
        <v>-0.98435890365276091</v>
      </c>
      <c r="X115" s="244">
        <f t="shared" si="88"/>
        <v>-0.82927623503057346</v>
      </c>
      <c r="Y115" s="244">
        <f t="shared" si="88"/>
        <v>0.76532734759137366</v>
      </c>
      <c r="Z115" s="244">
        <f t="shared" si="88"/>
        <v>-0.35425801858838007</v>
      </c>
      <c r="AA115" s="209"/>
      <c r="AB115" s="210"/>
      <c r="AC115" s="39">
        <f t="shared" ref="AC115:AG119" si="89">O115-C115</f>
        <v>333471.59000000358</v>
      </c>
      <c r="AD115" s="74">
        <f t="shared" si="89"/>
        <v>6579129.0399999991</v>
      </c>
      <c r="AE115" s="75">
        <f t="shared" si="89"/>
        <v>4671646.5999999978</v>
      </c>
      <c r="AF115" s="75">
        <f t="shared" si="89"/>
        <v>-3183476.2300000004</v>
      </c>
      <c r="AG115" s="75">
        <f t="shared" si="89"/>
        <v>914771.61999999918</v>
      </c>
      <c r="AH115" s="120"/>
      <c r="AI115" s="121"/>
      <c r="AJ115" s="39">
        <f t="shared" ref="AJ115:AJ119" si="90">+AJ94-AJ101</f>
        <v>-493728</v>
      </c>
    </row>
    <row r="116" spans="1:36" s="42" customFormat="1" x14ac:dyDescent="0.25">
      <c r="A116" s="176"/>
      <c r="B116" s="43" t="s">
        <v>31</v>
      </c>
      <c r="C116" s="116">
        <f t="shared" ref="C116:D119" si="91">+C95-C102</f>
        <v>2424415.14</v>
      </c>
      <c r="D116" s="117">
        <f t="shared" si="91"/>
        <v>-703093.38000000012</v>
      </c>
      <c r="E116" s="117">
        <f t="shared" si="86"/>
        <v>-228028.65000000014</v>
      </c>
      <c r="F116" s="117">
        <f t="shared" si="86"/>
        <v>-1304652.02</v>
      </c>
      <c r="G116" s="117">
        <f t="shared" si="86"/>
        <v>-501933.37000000011</v>
      </c>
      <c r="H116" s="117">
        <f t="shared" si="86"/>
        <v>2758.5100000000093</v>
      </c>
      <c r="I116" s="117">
        <f t="shared" si="86"/>
        <v>63785.22000000003</v>
      </c>
      <c r="J116" s="117">
        <f t="shared" si="86"/>
        <v>213331.29000000004</v>
      </c>
      <c r="K116" s="117">
        <f t="shared" si="86"/>
        <v>715894.16</v>
      </c>
      <c r="L116" s="117">
        <f t="shared" si="86"/>
        <v>1266727.5699999998</v>
      </c>
      <c r="M116" s="117">
        <f t="shared" si="86"/>
        <v>1032354.9899999998</v>
      </c>
      <c r="N116" s="118">
        <f t="shared" si="86"/>
        <v>-1013836.27</v>
      </c>
      <c r="O116" s="116">
        <f t="shared" si="86"/>
        <v>280698.64000000013</v>
      </c>
      <c r="P116" s="117">
        <f t="shared" si="86"/>
        <v>377836.93999999994</v>
      </c>
      <c r="Q116" s="117">
        <f t="shared" si="86"/>
        <v>-50359.650000000023</v>
      </c>
      <c r="R116" s="117">
        <f t="shared" si="86"/>
        <v>-120829.55999999994</v>
      </c>
      <c r="S116" s="117">
        <f t="shared" si="86"/>
        <v>-51829.890000000014</v>
      </c>
      <c r="T116" s="117">
        <v>-5226</v>
      </c>
      <c r="U116" s="118"/>
      <c r="V116" s="242">
        <f t="shared" ref="V116:V120" si="92">IF(ISERROR((O116-C116)/C116)=TRUE,0,(O116-C116)/C116)</f>
        <v>-0.88422005977078655</v>
      </c>
      <c r="W116" s="243">
        <f t="shared" si="88"/>
        <v>-1.5373922593326079</v>
      </c>
      <c r="X116" s="244">
        <f t="shared" si="88"/>
        <v>-0.77915209338826508</v>
      </c>
      <c r="Y116" s="244">
        <f t="shared" si="88"/>
        <v>-0.90738560309744509</v>
      </c>
      <c r="Z116" s="244">
        <f t="shared" si="88"/>
        <v>-0.89673950149996995</v>
      </c>
      <c r="AA116" s="209"/>
      <c r="AB116" s="210"/>
      <c r="AC116" s="39">
        <f t="shared" si="82"/>
        <v>-2143716.5</v>
      </c>
      <c r="AD116" s="74">
        <f t="shared" si="89"/>
        <v>1080930.32</v>
      </c>
      <c r="AE116" s="75">
        <f t="shared" si="89"/>
        <v>177669.00000000012</v>
      </c>
      <c r="AF116" s="75">
        <f t="shared" si="89"/>
        <v>1183822.46</v>
      </c>
      <c r="AG116" s="75">
        <f t="shared" si="89"/>
        <v>450103.4800000001</v>
      </c>
      <c r="AH116" s="120"/>
      <c r="AI116" s="121"/>
      <c r="AJ116" s="39">
        <f t="shared" si="90"/>
        <v>-5226</v>
      </c>
    </row>
    <row r="117" spans="1:36" s="42" customFormat="1" x14ac:dyDescent="0.25">
      <c r="A117" s="176"/>
      <c r="B117" s="43" t="s">
        <v>32</v>
      </c>
      <c r="C117" s="116">
        <f t="shared" si="91"/>
        <v>-339580.45000000019</v>
      </c>
      <c r="D117" s="117">
        <f t="shared" si="91"/>
        <v>-1285826.1499999999</v>
      </c>
      <c r="E117" s="117">
        <f t="shared" si="86"/>
        <v>-1219034.1299999999</v>
      </c>
      <c r="F117" s="117">
        <f t="shared" si="86"/>
        <v>-597851.62000000011</v>
      </c>
      <c r="G117" s="117">
        <f t="shared" si="86"/>
        <v>-149798.81999999983</v>
      </c>
      <c r="H117" s="117">
        <f t="shared" si="86"/>
        <v>-69547.530000000028</v>
      </c>
      <c r="I117" s="117">
        <f t="shared" si="86"/>
        <v>115676.83999999997</v>
      </c>
      <c r="J117" s="117">
        <f t="shared" si="86"/>
        <v>343978.23</v>
      </c>
      <c r="K117" s="117">
        <f t="shared" si="86"/>
        <v>1759304.9800000002</v>
      </c>
      <c r="L117" s="117">
        <f t="shared" si="86"/>
        <v>1913182.9999999995</v>
      </c>
      <c r="M117" s="117">
        <f t="shared" si="86"/>
        <v>772507.95000000019</v>
      </c>
      <c r="N117" s="118">
        <f t="shared" si="86"/>
        <v>574094.13999999966</v>
      </c>
      <c r="O117" s="116">
        <f t="shared" si="86"/>
        <v>-430304.16000000015</v>
      </c>
      <c r="P117" s="117">
        <f t="shared" si="86"/>
        <v>92066.85999999987</v>
      </c>
      <c r="Q117" s="117">
        <f t="shared" si="86"/>
        <v>-701560.56</v>
      </c>
      <c r="R117" s="117">
        <f t="shared" si="86"/>
        <v>-989255.00000000023</v>
      </c>
      <c r="S117" s="117">
        <f t="shared" si="86"/>
        <v>-149150.97999999998</v>
      </c>
      <c r="T117" s="117">
        <v>-55920</v>
      </c>
      <c r="U117" s="118"/>
      <c r="V117" s="242">
        <f t="shared" si="92"/>
        <v>0.26716411383517491</v>
      </c>
      <c r="W117" s="243">
        <f t="shared" si="88"/>
        <v>-1.071601328064451</v>
      </c>
      <c r="X117" s="244">
        <f t="shared" si="88"/>
        <v>-0.42449473502435892</v>
      </c>
      <c r="Y117" s="244">
        <f t="shared" si="88"/>
        <v>0.65468314696546281</v>
      </c>
      <c r="Z117" s="244">
        <f t="shared" si="88"/>
        <v>-4.3247336661253518E-3</v>
      </c>
      <c r="AA117" s="209"/>
      <c r="AB117" s="210"/>
      <c r="AC117" s="39">
        <f t="shared" si="82"/>
        <v>-90723.709999999963</v>
      </c>
      <c r="AD117" s="74">
        <f t="shared" si="89"/>
        <v>1377893.0099999998</v>
      </c>
      <c r="AE117" s="75">
        <f t="shared" si="89"/>
        <v>517473.56999999983</v>
      </c>
      <c r="AF117" s="75">
        <f t="shared" si="89"/>
        <v>-391403.38000000012</v>
      </c>
      <c r="AG117" s="75">
        <f t="shared" si="89"/>
        <v>647.83999999985099</v>
      </c>
      <c r="AH117" s="120"/>
      <c r="AI117" s="121"/>
      <c r="AJ117" s="39">
        <f t="shared" si="90"/>
        <v>-55920</v>
      </c>
    </row>
    <row r="118" spans="1:36" s="42" customFormat="1" x14ac:dyDescent="0.25">
      <c r="A118" s="176"/>
      <c r="B118" s="43" t="s">
        <v>33</v>
      </c>
      <c r="C118" s="116">
        <f t="shared" si="91"/>
        <v>-99302.050000000745</v>
      </c>
      <c r="D118" s="117">
        <f t="shared" si="91"/>
        <v>-1033574.8700000001</v>
      </c>
      <c r="E118" s="117">
        <f t="shared" si="86"/>
        <v>-1477852.02</v>
      </c>
      <c r="F118" s="117">
        <f t="shared" si="86"/>
        <v>-573803.5299999998</v>
      </c>
      <c r="G118" s="117">
        <f t="shared" si="86"/>
        <v>-291624.25999999978</v>
      </c>
      <c r="H118" s="117">
        <f t="shared" si="86"/>
        <v>-236934.68000000017</v>
      </c>
      <c r="I118" s="117">
        <f t="shared" si="86"/>
        <v>224129.62000000011</v>
      </c>
      <c r="J118" s="117">
        <f t="shared" si="86"/>
        <v>352742.57999999961</v>
      </c>
      <c r="K118" s="117">
        <f t="shared" si="86"/>
        <v>1082845.1400000001</v>
      </c>
      <c r="L118" s="117">
        <f t="shared" si="86"/>
        <v>1516619</v>
      </c>
      <c r="M118" s="117">
        <f t="shared" si="86"/>
        <v>851603.19999999925</v>
      </c>
      <c r="N118" s="118">
        <f t="shared" si="86"/>
        <v>67971.959999999963</v>
      </c>
      <c r="O118" s="116">
        <f t="shared" si="86"/>
        <v>-441130.23000000045</v>
      </c>
      <c r="P118" s="117">
        <f t="shared" si="86"/>
        <v>393221.91999999993</v>
      </c>
      <c r="Q118" s="117">
        <f t="shared" si="86"/>
        <v>-862284.66999999946</v>
      </c>
      <c r="R118" s="117">
        <f t="shared" si="86"/>
        <v>-720481.90000000037</v>
      </c>
      <c r="S118" s="117">
        <f t="shared" si="86"/>
        <v>781393.62000000011</v>
      </c>
      <c r="T118" s="117">
        <v>113712</v>
      </c>
      <c r="U118" s="118"/>
      <c r="V118" s="242">
        <f t="shared" si="92"/>
        <v>3.4423073843893168</v>
      </c>
      <c r="W118" s="243">
        <f t="shared" si="88"/>
        <v>-1.3804484139596001</v>
      </c>
      <c r="X118" s="244">
        <f t="shared" si="88"/>
        <v>-0.41652840857503481</v>
      </c>
      <c r="Y118" s="244">
        <f t="shared" si="88"/>
        <v>0.25562472576632744</v>
      </c>
      <c r="Z118" s="244">
        <f t="shared" si="88"/>
        <v>-3.6794534172157034</v>
      </c>
      <c r="AA118" s="209"/>
      <c r="AB118" s="210"/>
      <c r="AC118" s="39">
        <f t="shared" si="82"/>
        <v>-341828.1799999997</v>
      </c>
      <c r="AD118" s="74">
        <f t="shared" si="89"/>
        <v>1426796.79</v>
      </c>
      <c r="AE118" s="75">
        <f t="shared" si="89"/>
        <v>615567.35000000056</v>
      </c>
      <c r="AF118" s="75">
        <f t="shared" si="89"/>
        <v>-146678.37000000058</v>
      </c>
      <c r="AG118" s="75">
        <f t="shared" si="89"/>
        <v>1073017.8799999999</v>
      </c>
      <c r="AH118" s="120"/>
      <c r="AI118" s="121"/>
      <c r="AJ118" s="39">
        <f t="shared" si="90"/>
        <v>113712</v>
      </c>
    </row>
    <row r="119" spans="1:36" s="42" customFormat="1" x14ac:dyDescent="0.25">
      <c r="A119" s="176"/>
      <c r="B119" s="43" t="s">
        <v>34</v>
      </c>
      <c r="C119" s="116">
        <f t="shared" si="91"/>
        <v>63101.979999999516</v>
      </c>
      <c r="D119" s="117">
        <f t="shared" si="91"/>
        <v>-43708.859999999404</v>
      </c>
      <c r="E119" s="117">
        <f t="shared" si="86"/>
        <v>-136807.11999999918</v>
      </c>
      <c r="F119" s="117">
        <f t="shared" si="86"/>
        <v>-196741.40999999968</v>
      </c>
      <c r="G119" s="117">
        <f t="shared" si="86"/>
        <v>236862.10999999987</v>
      </c>
      <c r="H119" s="117">
        <f t="shared" si="86"/>
        <v>-486545.35999999987</v>
      </c>
      <c r="I119" s="117">
        <f t="shared" si="86"/>
        <v>484857.19000000018</v>
      </c>
      <c r="J119" s="117">
        <f t="shared" si="86"/>
        <v>-218078.37999999989</v>
      </c>
      <c r="K119" s="117">
        <f t="shared" si="86"/>
        <v>1201980.7600000002</v>
      </c>
      <c r="L119" s="117">
        <f t="shared" si="86"/>
        <v>1229894.6599999997</v>
      </c>
      <c r="M119" s="117">
        <f t="shared" si="86"/>
        <v>887597.67000000086</v>
      </c>
      <c r="N119" s="118">
        <f t="shared" si="86"/>
        <v>-147768.49000000022</v>
      </c>
      <c r="O119" s="116">
        <f t="shared" si="86"/>
        <v>339272.30999999959</v>
      </c>
      <c r="P119" s="117">
        <f t="shared" si="86"/>
        <v>831600.89000000013</v>
      </c>
      <c r="Q119" s="117">
        <f t="shared" si="86"/>
        <v>-1080155.0500000003</v>
      </c>
      <c r="R119" s="117">
        <f t="shared" si="86"/>
        <v>351108.2799999998</v>
      </c>
      <c r="S119" s="117">
        <f t="shared" si="86"/>
        <v>-119708.15000000037</v>
      </c>
      <c r="T119" s="117">
        <v>1143105</v>
      </c>
      <c r="U119" s="118"/>
      <c r="V119" s="242">
        <f t="shared" si="92"/>
        <v>4.3765715433969294</v>
      </c>
      <c r="W119" s="243">
        <f t="shared" si="88"/>
        <v>-20.025911222576187</v>
      </c>
      <c r="X119" s="244">
        <f t="shared" si="88"/>
        <v>6.8954593152754535</v>
      </c>
      <c r="Y119" s="244">
        <f t="shared" si="88"/>
        <v>-2.7846180933642812</v>
      </c>
      <c r="Z119" s="244">
        <f t="shared" si="88"/>
        <v>-1.5053917234799623</v>
      </c>
      <c r="AA119" s="209"/>
      <c r="AB119" s="210"/>
      <c r="AC119" s="39">
        <f t="shared" si="82"/>
        <v>276170.33000000007</v>
      </c>
      <c r="AD119" s="74">
        <f t="shared" si="89"/>
        <v>875309.74999999953</v>
      </c>
      <c r="AE119" s="75">
        <f t="shared" si="89"/>
        <v>-943347.9300000011</v>
      </c>
      <c r="AF119" s="75">
        <f t="shared" si="89"/>
        <v>547849.68999999948</v>
      </c>
      <c r="AG119" s="75">
        <f t="shared" si="89"/>
        <v>-356570.26000000024</v>
      </c>
      <c r="AH119" s="120"/>
      <c r="AI119" s="121"/>
      <c r="AJ119" s="39">
        <f t="shared" si="90"/>
        <v>1143105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879222.02999999514</v>
      </c>
      <c r="D120" s="149">
        <f t="shared" ref="D120:AJ120" si="93">SUM(D115:D119)</f>
        <v>-9749872.2099999972</v>
      </c>
      <c r="E120" s="149">
        <f t="shared" si="93"/>
        <v>-8695124.1599999983</v>
      </c>
      <c r="F120" s="40">
        <f t="shared" si="93"/>
        <v>-6832675.4899999984</v>
      </c>
      <c r="G120" s="149">
        <f t="shared" si="93"/>
        <v>-3288712.8699999992</v>
      </c>
      <c r="H120" s="149">
        <f t="shared" si="93"/>
        <v>-2236211.7800000007</v>
      </c>
      <c r="I120" s="149">
        <f t="shared" si="93"/>
        <v>594535.5699999996</v>
      </c>
      <c r="J120" s="149">
        <f t="shared" si="93"/>
        <v>2502901.7499999991</v>
      </c>
      <c r="K120" s="149">
        <f t="shared" si="93"/>
        <v>10051646.760000002</v>
      </c>
      <c r="L120" s="149">
        <f t="shared" si="93"/>
        <v>15074405.970000003</v>
      </c>
      <c r="M120" s="149">
        <f t="shared" si="93"/>
        <v>12477707.73</v>
      </c>
      <c r="N120" s="150">
        <f t="shared" si="93"/>
        <v>289204.92999999924</v>
      </c>
      <c r="O120" s="188">
        <f t="shared" si="93"/>
        <v>-1087404.4400000009</v>
      </c>
      <c r="P120" s="40">
        <f t="shared" si="93"/>
        <v>1590186.6999999997</v>
      </c>
      <c r="Q120" s="40">
        <f t="shared" si="93"/>
        <v>-3656115.5700000003</v>
      </c>
      <c r="R120" s="40">
        <f t="shared" si="93"/>
        <v>-8822561.3200000003</v>
      </c>
      <c r="S120" s="40">
        <f t="shared" si="93"/>
        <v>-1206742.3100000005</v>
      </c>
      <c r="T120" s="149">
        <v>701943</v>
      </c>
      <c r="U120" s="150"/>
      <c r="V120" s="212">
        <f t="shared" si="92"/>
        <v>-2.2367802476468963</v>
      </c>
      <c r="W120" s="216">
        <f t="shared" si="88"/>
        <v>-1.1630982094687372</v>
      </c>
      <c r="X120" s="217">
        <f t="shared" si="88"/>
        <v>-0.57952117730311958</v>
      </c>
      <c r="Y120" s="217">
        <f t="shared" si="88"/>
        <v>0.2912308411122862</v>
      </c>
      <c r="Z120" s="217">
        <f t="shared" si="88"/>
        <v>-0.63306547038264216</v>
      </c>
      <c r="AA120" s="217"/>
      <c r="AB120" s="218"/>
      <c r="AC120" s="40">
        <f t="shared" si="84"/>
        <v>-1966626.469999996</v>
      </c>
      <c r="AD120" s="151">
        <f t="shared" si="84"/>
        <v>11340058.91</v>
      </c>
      <c r="AE120" s="152">
        <f t="shared" si="84"/>
        <v>5039008.589999998</v>
      </c>
      <c r="AF120" s="152">
        <f t="shared" si="84"/>
        <v>-1989885.8300000015</v>
      </c>
      <c r="AG120" s="152">
        <f t="shared" ref="AG120" si="94">SUM(AG115:AG119)</f>
        <v>2081970.5599999987</v>
      </c>
      <c r="AH120" s="152"/>
      <c r="AI120" s="153"/>
      <c r="AJ120" s="40">
        <f t="shared" si="93"/>
        <v>701943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261</v>
      </c>
      <c r="D122" s="71">
        <v>282</v>
      </c>
      <c r="E122" s="71">
        <v>321</v>
      </c>
      <c r="F122" s="73">
        <v>312</v>
      </c>
      <c r="G122" s="71">
        <v>304</v>
      </c>
      <c r="H122" s="73">
        <v>313</v>
      </c>
      <c r="I122" s="71">
        <v>292</v>
      </c>
      <c r="J122" s="73">
        <v>284</v>
      </c>
      <c r="K122" s="71">
        <v>259</v>
      </c>
      <c r="L122" s="73">
        <v>235</v>
      </c>
      <c r="M122" s="73">
        <v>223</v>
      </c>
      <c r="N122" s="129">
        <v>204</v>
      </c>
      <c r="O122" s="70">
        <v>195</v>
      </c>
      <c r="P122" s="73">
        <v>187</v>
      </c>
      <c r="Q122" s="71">
        <v>161</v>
      </c>
      <c r="R122" s="73">
        <v>131</v>
      </c>
      <c r="S122" s="71">
        <v>98</v>
      </c>
      <c r="T122" s="73">
        <v>89</v>
      </c>
      <c r="U122" s="129"/>
      <c r="V122" s="242">
        <f>IF(ISERROR((O122-C122)/C122)=TRUE,0,(O122-C122)/C122)</f>
        <v>-0.25287356321839083</v>
      </c>
      <c r="W122" s="243">
        <f t="shared" ref="W122:Z127" si="95">IF(ISERROR((P122-D122)/D122)=TRUE,0,(P122-D122)/D122)</f>
        <v>-0.33687943262411346</v>
      </c>
      <c r="X122" s="244">
        <f t="shared" si="95"/>
        <v>-0.49844236760124611</v>
      </c>
      <c r="Y122" s="244">
        <f t="shared" si="95"/>
        <v>-0.58012820512820518</v>
      </c>
      <c r="Z122" s="244">
        <f t="shared" si="95"/>
        <v>-0.67763157894736847</v>
      </c>
      <c r="AA122" s="258"/>
      <c r="AB122" s="259"/>
      <c r="AC122" s="73">
        <f t="shared" ref="AC122:AG126" si="96">O122-C122</f>
        <v>-66</v>
      </c>
      <c r="AD122" s="74">
        <f t="shared" si="96"/>
        <v>-95</v>
      </c>
      <c r="AE122" s="75">
        <f t="shared" si="96"/>
        <v>-160</v>
      </c>
      <c r="AF122" s="75">
        <f t="shared" si="96"/>
        <v>-181</v>
      </c>
      <c r="AG122" s="75">
        <f t="shared" si="96"/>
        <v>-206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89</v>
      </c>
    </row>
    <row r="123" spans="1:36" s="68" customFormat="1" x14ac:dyDescent="0.25">
      <c r="A123" s="176"/>
      <c r="B123" s="69" t="s">
        <v>31</v>
      </c>
      <c r="C123" s="70">
        <v>653</v>
      </c>
      <c r="D123" s="71">
        <v>758</v>
      </c>
      <c r="E123" s="71">
        <v>1013</v>
      </c>
      <c r="F123" s="73">
        <v>1149</v>
      </c>
      <c r="G123" s="71">
        <v>1159</v>
      </c>
      <c r="H123" s="73">
        <v>1172</v>
      </c>
      <c r="I123" s="71">
        <v>1108</v>
      </c>
      <c r="J123" s="73">
        <v>1054</v>
      </c>
      <c r="K123" s="71">
        <v>960</v>
      </c>
      <c r="L123" s="73">
        <v>878</v>
      </c>
      <c r="M123" s="73">
        <v>826</v>
      </c>
      <c r="N123" s="129">
        <v>788</v>
      </c>
      <c r="O123" s="70">
        <v>764</v>
      </c>
      <c r="P123" s="73">
        <v>760</v>
      </c>
      <c r="Q123" s="71">
        <v>715</v>
      </c>
      <c r="R123" s="73">
        <v>608</v>
      </c>
      <c r="S123" s="71">
        <v>652</v>
      </c>
      <c r="T123" s="73">
        <v>625</v>
      </c>
      <c r="U123" s="129"/>
      <c r="V123" s="242">
        <f t="shared" ref="V123:V127" si="97">IF(ISERROR((O123-C123)/C123)=TRUE,0,(O123-C123)/C123)</f>
        <v>0.16998468606431852</v>
      </c>
      <c r="W123" s="243">
        <f t="shared" si="95"/>
        <v>2.6385224274406332E-3</v>
      </c>
      <c r="X123" s="244">
        <f t="shared" si="95"/>
        <v>-0.29417571569595263</v>
      </c>
      <c r="Y123" s="244">
        <f t="shared" si="95"/>
        <v>-0.47084421235857266</v>
      </c>
      <c r="Z123" s="244">
        <f t="shared" si="95"/>
        <v>-0.43744607420189818</v>
      </c>
      <c r="AA123" s="258"/>
      <c r="AB123" s="259"/>
      <c r="AC123" s="73">
        <f t="shared" si="82"/>
        <v>111</v>
      </c>
      <c r="AD123" s="74">
        <f t="shared" si="96"/>
        <v>2</v>
      </c>
      <c r="AE123" s="75">
        <f t="shared" si="96"/>
        <v>-298</v>
      </c>
      <c r="AF123" s="75">
        <f t="shared" si="96"/>
        <v>-541</v>
      </c>
      <c r="AG123" s="75">
        <f t="shared" si="96"/>
        <v>-507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625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97"/>
        <v>0</v>
      </c>
      <c r="W124" s="243">
        <f t="shared" si="95"/>
        <v>0</v>
      </c>
      <c r="X124" s="244">
        <f t="shared" si="95"/>
        <v>0</v>
      </c>
      <c r="Y124" s="244">
        <f t="shared" si="95"/>
        <v>0</v>
      </c>
      <c r="Z124" s="244">
        <f t="shared" si="95"/>
        <v>0</v>
      </c>
      <c r="AA124" s="258"/>
      <c r="AB124" s="259"/>
      <c r="AC124" s="73">
        <f t="shared" si="82"/>
        <v>0</v>
      </c>
      <c r="AD124" s="74">
        <f t="shared" si="96"/>
        <v>0</v>
      </c>
      <c r="AE124" s="75">
        <f t="shared" si="96"/>
        <v>0</v>
      </c>
      <c r="AF124" s="75">
        <f t="shared" si="96"/>
        <v>0</v>
      </c>
      <c r="AG124" s="75">
        <f t="shared" si="9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97"/>
        <v>0</v>
      </c>
      <c r="W125" s="243">
        <f t="shared" si="95"/>
        <v>0</v>
      </c>
      <c r="X125" s="244">
        <f t="shared" si="95"/>
        <v>0</v>
      </c>
      <c r="Y125" s="244">
        <f t="shared" si="95"/>
        <v>0</v>
      </c>
      <c r="Z125" s="244">
        <f t="shared" si="95"/>
        <v>0</v>
      </c>
      <c r="AA125" s="258"/>
      <c r="AB125" s="259"/>
      <c r="AC125" s="73">
        <f t="shared" si="82"/>
        <v>0</v>
      </c>
      <c r="AD125" s="74">
        <f t="shared" si="96"/>
        <v>0</v>
      </c>
      <c r="AE125" s="75">
        <f t="shared" si="96"/>
        <v>0</v>
      </c>
      <c r="AF125" s="75">
        <f t="shared" si="96"/>
        <v>0</v>
      </c>
      <c r="AG125" s="75">
        <f t="shared" si="9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97"/>
        <v>0</v>
      </c>
      <c r="W126" s="243">
        <f t="shared" si="95"/>
        <v>0</v>
      </c>
      <c r="X126" s="244">
        <f t="shared" si="95"/>
        <v>0</v>
      </c>
      <c r="Y126" s="244">
        <f t="shared" si="95"/>
        <v>0</v>
      </c>
      <c r="Z126" s="244">
        <f t="shared" si="95"/>
        <v>0</v>
      </c>
      <c r="AA126" s="258"/>
      <c r="AB126" s="259"/>
      <c r="AC126" s="73">
        <f t="shared" si="82"/>
        <v>0</v>
      </c>
      <c r="AD126" s="74">
        <f t="shared" si="96"/>
        <v>0</v>
      </c>
      <c r="AE126" s="75">
        <f t="shared" si="96"/>
        <v>0</v>
      </c>
      <c r="AF126" s="75">
        <f t="shared" si="96"/>
        <v>0</v>
      </c>
      <c r="AG126" s="75">
        <f t="shared" si="9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914</v>
      </c>
      <c r="D127" s="144">
        <f t="shared" ref="D127:AJ127" si="98">SUM(D122:D126)</f>
        <v>1040</v>
      </c>
      <c r="E127" s="144">
        <f t="shared" si="98"/>
        <v>1334</v>
      </c>
      <c r="F127" s="145">
        <f t="shared" si="98"/>
        <v>1461</v>
      </c>
      <c r="G127" s="144">
        <f t="shared" si="98"/>
        <v>1463</v>
      </c>
      <c r="H127" s="145">
        <f t="shared" si="98"/>
        <v>1485</v>
      </c>
      <c r="I127" s="144">
        <f t="shared" si="98"/>
        <v>1400</v>
      </c>
      <c r="J127" s="145">
        <f t="shared" si="98"/>
        <v>1338</v>
      </c>
      <c r="K127" s="144">
        <f t="shared" si="98"/>
        <v>1219</v>
      </c>
      <c r="L127" s="145">
        <f t="shared" si="98"/>
        <v>1113</v>
      </c>
      <c r="M127" s="145">
        <f t="shared" si="98"/>
        <v>1049</v>
      </c>
      <c r="N127" s="146">
        <f t="shared" si="98"/>
        <v>992</v>
      </c>
      <c r="O127" s="143">
        <f t="shared" si="98"/>
        <v>959</v>
      </c>
      <c r="P127" s="145">
        <v>947</v>
      </c>
      <c r="Q127" s="144">
        <v>876</v>
      </c>
      <c r="R127" s="145">
        <v>739</v>
      </c>
      <c r="S127" s="144">
        <v>750</v>
      </c>
      <c r="T127" s="145">
        <v>714</v>
      </c>
      <c r="U127" s="146"/>
      <c r="V127" s="246">
        <f t="shared" si="97"/>
        <v>4.923413566739606E-2</v>
      </c>
      <c r="W127" s="247">
        <f t="shared" si="95"/>
        <v>-8.9423076923076925E-2</v>
      </c>
      <c r="X127" s="248">
        <f t="shared" si="95"/>
        <v>-0.34332833583208394</v>
      </c>
      <c r="Y127" s="248">
        <f t="shared" si="95"/>
        <v>-0.4941820670773443</v>
      </c>
      <c r="Z127" s="248">
        <f t="shared" si="95"/>
        <v>-0.48735475051264526</v>
      </c>
      <c r="AA127" s="260"/>
      <c r="AB127" s="261"/>
      <c r="AC127" s="145">
        <f t="shared" si="84"/>
        <v>45</v>
      </c>
      <c r="AD127" s="147">
        <f t="shared" si="84"/>
        <v>-93</v>
      </c>
      <c r="AE127" s="140">
        <f t="shared" si="84"/>
        <v>-458</v>
      </c>
      <c r="AF127" s="140">
        <f t="shared" ref="AF127:AG127" si="99">SUM(AF122:AF126)</f>
        <v>-722</v>
      </c>
      <c r="AG127" s="140">
        <f t="shared" si="99"/>
        <v>-713</v>
      </c>
      <c r="AH127" s="141"/>
      <c r="AI127" s="142"/>
      <c r="AJ127" s="100">
        <f t="shared" si="98"/>
        <v>714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>
        <v>1</v>
      </c>
      <c r="D129" s="75">
        <v>50</v>
      </c>
      <c r="E129" s="75">
        <v>36</v>
      </c>
      <c r="F129" s="75">
        <v>134</v>
      </c>
      <c r="G129" s="75">
        <v>62</v>
      </c>
      <c r="H129" s="130">
        <v>120</v>
      </c>
      <c r="I129" s="75">
        <v>153</v>
      </c>
      <c r="J129" s="130">
        <v>60</v>
      </c>
      <c r="K129" s="75">
        <v>1</v>
      </c>
      <c r="L129" s="130"/>
      <c r="M129" s="130"/>
      <c r="N129" s="131">
        <v>17</v>
      </c>
      <c r="O129" s="133">
        <v>15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14</v>
      </c>
      <c r="W129" s="243">
        <f t="shared" ref="W129:Z134" si="100">IF(ISERROR((P129-D129)/D129)=TRUE,0,(P129-D129)/D129)</f>
        <v>-1</v>
      </c>
      <c r="X129" s="244">
        <f t="shared" si="100"/>
        <v>-1</v>
      </c>
      <c r="Y129" s="244">
        <f t="shared" si="100"/>
        <v>-1</v>
      </c>
      <c r="Z129" s="244">
        <f t="shared" si="100"/>
        <v>-1</v>
      </c>
      <c r="AA129" s="258"/>
      <c r="AB129" s="259"/>
      <c r="AC129" s="133">
        <f t="shared" ref="AC129:AG133" si="101">O129-C129</f>
        <v>14</v>
      </c>
      <c r="AD129" s="74">
        <f t="shared" si="101"/>
        <v>-50</v>
      </c>
      <c r="AE129" s="75">
        <f t="shared" si="101"/>
        <v>-36</v>
      </c>
      <c r="AF129" s="75">
        <f t="shared" si="101"/>
        <v>-134</v>
      </c>
      <c r="AG129" s="75">
        <f t="shared" si="101"/>
        <v>-62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>
        <v>3</v>
      </c>
      <c r="D130" s="75">
        <v>13</v>
      </c>
      <c r="E130" s="75">
        <v>14</v>
      </c>
      <c r="F130" s="75">
        <v>32</v>
      </c>
      <c r="G130" s="75">
        <v>13</v>
      </c>
      <c r="H130" s="130">
        <v>37</v>
      </c>
      <c r="I130" s="75">
        <v>38</v>
      </c>
      <c r="J130" s="130">
        <v>35</v>
      </c>
      <c r="K130" s="75"/>
      <c r="L130" s="130"/>
      <c r="M130" s="130"/>
      <c r="N130" s="131">
        <v>3</v>
      </c>
      <c r="O130" s="133">
        <v>2</v>
      </c>
      <c r="P130" s="130"/>
      <c r="Q130" s="75"/>
      <c r="R130" s="130"/>
      <c r="S130" s="75"/>
      <c r="T130" s="130"/>
      <c r="U130" s="131"/>
      <c r="V130" s="242">
        <f t="shared" ref="V130:V134" si="102">IF(ISERROR((O130-C130)/C130)=TRUE,0,(O130-C130)/C130)</f>
        <v>-0.33333333333333331</v>
      </c>
      <c r="W130" s="243">
        <f t="shared" si="100"/>
        <v>-1</v>
      </c>
      <c r="X130" s="244">
        <f t="shared" si="100"/>
        <v>-1</v>
      </c>
      <c r="Y130" s="244">
        <f t="shared" si="100"/>
        <v>-1</v>
      </c>
      <c r="Z130" s="244">
        <f t="shared" si="100"/>
        <v>-1</v>
      </c>
      <c r="AA130" s="258"/>
      <c r="AB130" s="259"/>
      <c r="AC130" s="133">
        <f t="shared" si="82"/>
        <v>-1</v>
      </c>
      <c r="AD130" s="74">
        <f t="shared" si="101"/>
        <v>-13</v>
      </c>
      <c r="AE130" s="75">
        <f t="shared" si="101"/>
        <v>-14</v>
      </c>
      <c r="AF130" s="75">
        <f t="shared" si="101"/>
        <v>-32</v>
      </c>
      <c r="AG130" s="75">
        <f t="shared" si="101"/>
        <v>-13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19</v>
      </c>
      <c r="D131" s="75">
        <v>10</v>
      </c>
      <c r="E131" s="75">
        <v>1</v>
      </c>
      <c r="F131" s="75">
        <v>6</v>
      </c>
      <c r="G131" s="75">
        <v>3</v>
      </c>
      <c r="H131" s="130">
        <v>5</v>
      </c>
      <c r="I131" s="75">
        <v>2</v>
      </c>
      <c r="J131" s="130">
        <v>3</v>
      </c>
      <c r="K131" s="75">
        <v>10</v>
      </c>
      <c r="L131" s="130">
        <v>4</v>
      </c>
      <c r="M131" s="130">
        <v>6</v>
      </c>
      <c r="N131" s="131">
        <v>10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02"/>
        <v>-0.78947368421052633</v>
      </c>
      <c r="W131" s="243">
        <f t="shared" si="100"/>
        <v>-1</v>
      </c>
      <c r="X131" s="244">
        <f t="shared" si="100"/>
        <v>-1</v>
      </c>
      <c r="Y131" s="244">
        <f t="shared" si="100"/>
        <v>-1</v>
      </c>
      <c r="Z131" s="244">
        <f t="shared" si="100"/>
        <v>-1</v>
      </c>
      <c r="AA131" s="258"/>
      <c r="AB131" s="259"/>
      <c r="AC131" s="133">
        <f t="shared" si="82"/>
        <v>-15</v>
      </c>
      <c r="AD131" s="74">
        <f t="shared" si="101"/>
        <v>-10</v>
      </c>
      <c r="AE131" s="75">
        <f t="shared" si="101"/>
        <v>-1</v>
      </c>
      <c r="AF131" s="75">
        <f t="shared" si="101"/>
        <v>-6</v>
      </c>
      <c r="AG131" s="75">
        <f t="shared" si="101"/>
        <v>-3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4</v>
      </c>
      <c r="D132" s="75">
        <v>3</v>
      </c>
      <c r="E132" s="75">
        <v>1</v>
      </c>
      <c r="F132" s="75"/>
      <c r="G132" s="75"/>
      <c r="H132" s="130">
        <v>1</v>
      </c>
      <c r="I132" s="75"/>
      <c r="J132" s="130"/>
      <c r="K132" s="75"/>
      <c r="L132" s="130">
        <v>2</v>
      </c>
      <c r="M132" s="130"/>
      <c r="N132" s="131">
        <v>3</v>
      </c>
      <c r="O132" s="133"/>
      <c r="P132" s="130"/>
      <c r="Q132" s="75"/>
      <c r="R132" s="130"/>
      <c r="S132" s="75"/>
      <c r="T132" s="130"/>
      <c r="U132" s="131"/>
      <c r="V132" s="242">
        <f t="shared" si="102"/>
        <v>-1</v>
      </c>
      <c r="W132" s="243">
        <f t="shared" si="100"/>
        <v>-1</v>
      </c>
      <c r="X132" s="244">
        <f t="shared" si="100"/>
        <v>-1</v>
      </c>
      <c r="Y132" s="244">
        <f t="shared" si="100"/>
        <v>0</v>
      </c>
      <c r="Z132" s="244">
        <f t="shared" si="100"/>
        <v>0</v>
      </c>
      <c r="AA132" s="258"/>
      <c r="AB132" s="259"/>
      <c r="AC132" s="133">
        <f t="shared" si="82"/>
        <v>-4</v>
      </c>
      <c r="AD132" s="74">
        <f t="shared" si="101"/>
        <v>-3</v>
      </c>
      <c r="AE132" s="75">
        <f t="shared" si="101"/>
        <v>-1</v>
      </c>
      <c r="AF132" s="75">
        <f t="shared" si="101"/>
        <v>0</v>
      </c>
      <c r="AG132" s="75">
        <f t="shared" si="101"/>
        <v>0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>
        <v>1</v>
      </c>
      <c r="H133" s="130"/>
      <c r="I133" s="75"/>
      <c r="J133" s="130"/>
      <c r="K133" s="75"/>
      <c r="L133" s="130"/>
      <c r="M133" s="130"/>
      <c r="N133" s="131">
        <v>1</v>
      </c>
      <c r="O133" s="133"/>
      <c r="P133" s="130"/>
      <c r="Q133" s="75"/>
      <c r="R133" s="130"/>
      <c r="S133" s="75"/>
      <c r="T133" s="130"/>
      <c r="U133" s="131"/>
      <c r="V133" s="242">
        <f t="shared" si="102"/>
        <v>0</v>
      </c>
      <c r="W133" s="243">
        <f t="shared" si="100"/>
        <v>0</v>
      </c>
      <c r="X133" s="244">
        <f t="shared" si="100"/>
        <v>0</v>
      </c>
      <c r="Y133" s="244">
        <f t="shared" si="100"/>
        <v>0</v>
      </c>
      <c r="Z133" s="244">
        <f t="shared" si="100"/>
        <v>-1</v>
      </c>
      <c r="AA133" s="258"/>
      <c r="AB133" s="259"/>
      <c r="AC133" s="133">
        <f t="shared" si="82"/>
        <v>0</v>
      </c>
      <c r="AD133" s="74">
        <f t="shared" si="101"/>
        <v>0</v>
      </c>
      <c r="AE133" s="75">
        <f t="shared" si="101"/>
        <v>0</v>
      </c>
      <c r="AF133" s="75">
        <f t="shared" si="101"/>
        <v>0</v>
      </c>
      <c r="AG133" s="75">
        <f t="shared" si="101"/>
        <v>-1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27</v>
      </c>
      <c r="D134" s="140">
        <f t="shared" ref="D134:AJ134" si="103">SUM(D129:D133)</f>
        <v>76</v>
      </c>
      <c r="E134" s="140">
        <f t="shared" si="103"/>
        <v>52</v>
      </c>
      <c r="F134" s="140">
        <f t="shared" si="103"/>
        <v>172</v>
      </c>
      <c r="G134" s="140">
        <f t="shared" si="103"/>
        <v>79</v>
      </c>
      <c r="H134" s="141">
        <f t="shared" si="103"/>
        <v>163</v>
      </c>
      <c r="I134" s="140">
        <f t="shared" si="103"/>
        <v>193</v>
      </c>
      <c r="J134" s="141">
        <f t="shared" si="103"/>
        <v>98</v>
      </c>
      <c r="K134" s="140">
        <f t="shared" si="103"/>
        <v>11</v>
      </c>
      <c r="L134" s="141">
        <f t="shared" si="103"/>
        <v>6</v>
      </c>
      <c r="M134" s="141">
        <f t="shared" si="103"/>
        <v>6</v>
      </c>
      <c r="N134" s="142">
        <f t="shared" si="103"/>
        <v>34</v>
      </c>
      <c r="O134" s="139">
        <f t="shared" si="103"/>
        <v>21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02"/>
        <v>-0.22222222222222221</v>
      </c>
      <c r="W134" s="247">
        <f t="shared" si="100"/>
        <v>-1</v>
      </c>
      <c r="X134" s="248">
        <f t="shared" si="100"/>
        <v>-1</v>
      </c>
      <c r="Y134" s="248">
        <f t="shared" si="100"/>
        <v>-1</v>
      </c>
      <c r="Z134" s="248">
        <f t="shared" si="100"/>
        <v>-1</v>
      </c>
      <c r="AA134" s="260"/>
      <c r="AB134" s="261"/>
      <c r="AC134" s="139">
        <f t="shared" ref="AC134:AF141" si="104">SUM(AC129:AC133)</f>
        <v>-6</v>
      </c>
      <c r="AD134" s="141">
        <f t="shared" si="104"/>
        <v>-76</v>
      </c>
      <c r="AE134" s="140">
        <f t="shared" si="104"/>
        <v>-52</v>
      </c>
      <c r="AF134" s="140">
        <f t="shared" ref="AF134:AG134" si="105">SUM(AF129:AF133)</f>
        <v>-172</v>
      </c>
      <c r="AG134" s="140">
        <f t="shared" si="105"/>
        <v>-79</v>
      </c>
      <c r="AH134" s="141"/>
      <c r="AI134" s="142"/>
      <c r="AJ134" s="100">
        <f t="shared" si="103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4871</v>
      </c>
      <c r="D136" s="75">
        <v>5617</v>
      </c>
      <c r="E136" s="75">
        <v>6513</v>
      </c>
      <c r="F136" s="75">
        <v>6784</v>
      </c>
      <c r="G136" s="75">
        <v>6595</v>
      </c>
      <c r="H136" s="130">
        <v>6311</v>
      </c>
      <c r="I136" s="75">
        <v>5977</v>
      </c>
      <c r="J136" s="130">
        <v>5519</v>
      </c>
      <c r="K136" s="75">
        <v>4639</v>
      </c>
      <c r="L136" s="130">
        <v>4496</v>
      </c>
      <c r="M136" s="130">
        <v>4299</v>
      </c>
      <c r="N136" s="131">
        <v>4878</v>
      </c>
      <c r="O136" s="133">
        <v>4677</v>
      </c>
      <c r="P136" s="130">
        <v>3358</v>
      </c>
      <c r="Q136" s="75">
        <v>2929</v>
      </c>
      <c r="R136" s="130">
        <v>3220</v>
      </c>
      <c r="S136" s="75">
        <v>3412</v>
      </c>
      <c r="T136" s="130">
        <v>3286</v>
      </c>
      <c r="U136" s="131"/>
      <c r="V136" s="242">
        <f>IF(ISERROR((O136-C136)/C136)=TRUE,0,(O136-C136)/C136)</f>
        <v>-3.9827550810921784E-2</v>
      </c>
      <c r="W136" s="243">
        <f t="shared" ref="W136:Z141" si="106">IF(ISERROR((P136-D136)/D136)=TRUE,0,(P136-D136)/D136)</f>
        <v>-0.40217197792415882</v>
      </c>
      <c r="X136" s="244">
        <f t="shared" si="106"/>
        <v>-0.55028404729003533</v>
      </c>
      <c r="Y136" s="244">
        <f t="shared" si="106"/>
        <v>-0.52535377358490565</v>
      </c>
      <c r="Z136" s="244">
        <f t="shared" si="106"/>
        <v>-0.48263836239575436</v>
      </c>
      <c r="AA136" s="258"/>
      <c r="AB136" s="259"/>
      <c r="AC136" s="133">
        <f t="shared" ref="AC136:AG140" si="107">O136-C136</f>
        <v>-194</v>
      </c>
      <c r="AD136" s="74">
        <f t="shared" si="107"/>
        <v>-2259</v>
      </c>
      <c r="AE136" s="75">
        <f t="shared" si="107"/>
        <v>-3584</v>
      </c>
      <c r="AF136" s="75">
        <f t="shared" si="107"/>
        <v>-3564</v>
      </c>
      <c r="AG136" s="75">
        <f t="shared" si="107"/>
        <v>-3183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3286</v>
      </c>
    </row>
    <row r="137" spans="1:36" s="68" customFormat="1" x14ac:dyDescent="0.25">
      <c r="A137" s="176"/>
      <c r="B137" s="69" t="s">
        <v>31</v>
      </c>
      <c r="C137" s="133">
        <v>1334</v>
      </c>
      <c r="D137" s="75">
        <v>1474</v>
      </c>
      <c r="E137" s="75">
        <v>1843</v>
      </c>
      <c r="F137" s="75">
        <v>1783</v>
      </c>
      <c r="G137" s="75">
        <v>1614</v>
      </c>
      <c r="H137" s="130">
        <v>1627</v>
      </c>
      <c r="I137" s="75">
        <v>1643</v>
      </c>
      <c r="J137" s="130">
        <v>1705</v>
      </c>
      <c r="K137" s="75">
        <v>1554</v>
      </c>
      <c r="L137" s="130">
        <v>1454</v>
      </c>
      <c r="M137" s="130">
        <v>1267</v>
      </c>
      <c r="N137" s="131">
        <v>858</v>
      </c>
      <c r="O137" s="133">
        <v>767</v>
      </c>
      <c r="P137" s="130">
        <v>592</v>
      </c>
      <c r="Q137" s="75">
        <v>606</v>
      </c>
      <c r="R137" s="130">
        <v>654</v>
      </c>
      <c r="S137" s="75">
        <v>723</v>
      </c>
      <c r="T137" s="130">
        <v>726</v>
      </c>
      <c r="U137" s="131"/>
      <c r="V137" s="242">
        <f t="shared" ref="V137:V141" si="108">IF(ISERROR((O137-C137)/C137)=TRUE,0,(O137-C137)/C137)</f>
        <v>-0.4250374812593703</v>
      </c>
      <c r="W137" s="243">
        <f t="shared" si="106"/>
        <v>-0.59837177747625514</v>
      </c>
      <c r="X137" s="244">
        <f t="shared" si="106"/>
        <v>-0.67118827997829622</v>
      </c>
      <c r="Y137" s="244">
        <f t="shared" si="106"/>
        <v>-0.63320246775098155</v>
      </c>
      <c r="Z137" s="244">
        <f t="shared" si="106"/>
        <v>-0.55204460966542745</v>
      </c>
      <c r="AA137" s="258"/>
      <c r="AB137" s="259"/>
      <c r="AC137" s="133">
        <f t="shared" si="82"/>
        <v>-567</v>
      </c>
      <c r="AD137" s="74">
        <f t="shared" si="107"/>
        <v>-882</v>
      </c>
      <c r="AE137" s="75">
        <f t="shared" si="107"/>
        <v>-1237</v>
      </c>
      <c r="AF137" s="75">
        <f t="shared" si="107"/>
        <v>-1129</v>
      </c>
      <c r="AG137" s="75">
        <f t="shared" si="107"/>
        <v>-891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726</v>
      </c>
    </row>
    <row r="138" spans="1:36" s="68" customFormat="1" x14ac:dyDescent="0.25">
      <c r="A138" s="176"/>
      <c r="B138" s="69" t="s">
        <v>32</v>
      </c>
      <c r="C138" s="133">
        <v>54</v>
      </c>
      <c r="D138" s="75">
        <v>57</v>
      </c>
      <c r="E138" s="75">
        <v>68</v>
      </c>
      <c r="F138" s="75">
        <v>65</v>
      </c>
      <c r="G138" s="75">
        <v>56</v>
      </c>
      <c r="H138" s="130">
        <v>46</v>
      </c>
      <c r="I138" s="75">
        <v>29</v>
      </c>
      <c r="J138" s="130">
        <v>29</v>
      </c>
      <c r="K138" s="75">
        <v>40</v>
      </c>
      <c r="L138" s="130">
        <v>43</v>
      </c>
      <c r="M138" s="130">
        <v>48</v>
      </c>
      <c r="N138" s="131">
        <v>46</v>
      </c>
      <c r="O138" s="133">
        <v>34</v>
      </c>
      <c r="P138" s="130">
        <v>39</v>
      </c>
      <c r="Q138" s="75">
        <v>82</v>
      </c>
      <c r="R138" s="130">
        <v>108</v>
      </c>
      <c r="S138" s="75">
        <v>126</v>
      </c>
      <c r="T138" s="130">
        <v>102</v>
      </c>
      <c r="U138" s="131"/>
      <c r="V138" s="242">
        <f t="shared" si="108"/>
        <v>-0.37037037037037035</v>
      </c>
      <c r="W138" s="243">
        <f t="shared" si="106"/>
        <v>-0.31578947368421051</v>
      </c>
      <c r="X138" s="244">
        <f t="shared" si="106"/>
        <v>0.20588235294117646</v>
      </c>
      <c r="Y138" s="244">
        <f t="shared" si="106"/>
        <v>0.66153846153846152</v>
      </c>
      <c r="Z138" s="244">
        <f t="shared" si="106"/>
        <v>1.25</v>
      </c>
      <c r="AA138" s="258"/>
      <c r="AB138" s="259"/>
      <c r="AC138" s="133">
        <f t="shared" si="82"/>
        <v>-20</v>
      </c>
      <c r="AD138" s="74">
        <f t="shared" si="107"/>
        <v>-18</v>
      </c>
      <c r="AE138" s="75">
        <f t="shared" si="107"/>
        <v>14</v>
      </c>
      <c r="AF138" s="75">
        <f t="shared" si="107"/>
        <v>43</v>
      </c>
      <c r="AG138" s="75">
        <f t="shared" si="107"/>
        <v>70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102</v>
      </c>
    </row>
    <row r="139" spans="1:36" s="68" customFormat="1" x14ac:dyDescent="0.25">
      <c r="A139" s="176"/>
      <c r="B139" s="69" t="s">
        <v>33</v>
      </c>
      <c r="C139" s="133">
        <v>10</v>
      </c>
      <c r="D139" s="75">
        <v>11</v>
      </c>
      <c r="E139" s="75">
        <v>11</v>
      </c>
      <c r="F139" s="75">
        <v>15</v>
      </c>
      <c r="G139" s="75">
        <v>18</v>
      </c>
      <c r="H139" s="130">
        <v>20</v>
      </c>
      <c r="I139" s="75">
        <v>20</v>
      </c>
      <c r="J139" s="130">
        <v>15</v>
      </c>
      <c r="K139" s="75">
        <v>14</v>
      </c>
      <c r="L139" s="130">
        <v>16</v>
      </c>
      <c r="M139" s="130">
        <v>19</v>
      </c>
      <c r="N139" s="131">
        <v>14</v>
      </c>
      <c r="O139" s="133">
        <v>13</v>
      </c>
      <c r="P139" s="130">
        <v>12</v>
      </c>
      <c r="Q139" s="75">
        <v>21</v>
      </c>
      <c r="R139" s="130">
        <v>23</v>
      </c>
      <c r="S139" s="75">
        <v>33</v>
      </c>
      <c r="T139" s="130">
        <v>31</v>
      </c>
      <c r="U139" s="131"/>
      <c r="V139" s="242">
        <f t="shared" si="108"/>
        <v>0.3</v>
      </c>
      <c r="W139" s="243">
        <f t="shared" si="106"/>
        <v>9.0909090909090912E-2</v>
      </c>
      <c r="X139" s="244">
        <f t="shared" si="106"/>
        <v>0.90909090909090906</v>
      </c>
      <c r="Y139" s="244">
        <f t="shared" si="106"/>
        <v>0.53333333333333333</v>
      </c>
      <c r="Z139" s="244">
        <f t="shared" si="106"/>
        <v>0.83333333333333337</v>
      </c>
      <c r="AA139" s="258"/>
      <c r="AB139" s="259"/>
      <c r="AC139" s="133">
        <f t="shared" si="82"/>
        <v>3</v>
      </c>
      <c r="AD139" s="74">
        <f t="shared" si="107"/>
        <v>1</v>
      </c>
      <c r="AE139" s="75">
        <f t="shared" si="107"/>
        <v>10</v>
      </c>
      <c r="AF139" s="75">
        <f t="shared" si="107"/>
        <v>8</v>
      </c>
      <c r="AG139" s="75">
        <f t="shared" si="107"/>
        <v>15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31</v>
      </c>
    </row>
    <row r="140" spans="1:36" s="68" customFormat="1" x14ac:dyDescent="0.25">
      <c r="A140" s="176"/>
      <c r="B140" s="69" t="s">
        <v>34</v>
      </c>
      <c r="C140" s="133">
        <v>1</v>
      </c>
      <c r="D140" s="75">
        <v>1</v>
      </c>
      <c r="E140" s="75"/>
      <c r="F140" s="75">
        <v>1</v>
      </c>
      <c r="G140" s="75">
        <v>1</v>
      </c>
      <c r="H140" s="130">
        <v>1</v>
      </c>
      <c r="I140" s="75"/>
      <c r="J140" s="130"/>
      <c r="K140" s="75"/>
      <c r="L140" s="130">
        <v>1</v>
      </c>
      <c r="M140" s="130">
        <v>1</v>
      </c>
      <c r="N140" s="131">
        <v>1</v>
      </c>
      <c r="O140" s="133">
        <v>2</v>
      </c>
      <c r="P140" s="130">
        <v>4</v>
      </c>
      <c r="Q140" s="75">
        <v>2</v>
      </c>
      <c r="R140" s="130">
        <v>2</v>
      </c>
      <c r="S140" s="75">
        <v>7</v>
      </c>
      <c r="T140" s="130">
        <v>5</v>
      </c>
      <c r="U140" s="131"/>
      <c r="V140" s="242">
        <f t="shared" si="108"/>
        <v>1</v>
      </c>
      <c r="W140" s="243">
        <f t="shared" si="106"/>
        <v>3</v>
      </c>
      <c r="X140" s="244">
        <f t="shared" si="106"/>
        <v>0</v>
      </c>
      <c r="Y140" s="244">
        <f t="shared" si="106"/>
        <v>1</v>
      </c>
      <c r="Z140" s="244">
        <f t="shared" si="106"/>
        <v>6</v>
      </c>
      <c r="AA140" s="258"/>
      <c r="AB140" s="259"/>
      <c r="AC140" s="133">
        <f t="shared" si="82"/>
        <v>1</v>
      </c>
      <c r="AD140" s="74">
        <f t="shared" si="107"/>
        <v>3</v>
      </c>
      <c r="AE140" s="75">
        <f t="shared" si="107"/>
        <v>2</v>
      </c>
      <c r="AF140" s="75">
        <f t="shared" si="107"/>
        <v>1</v>
      </c>
      <c r="AG140" s="75">
        <f t="shared" si="107"/>
        <v>6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5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6270</v>
      </c>
      <c r="D141" s="136">
        <f t="shared" ref="D141:AJ141" si="109">SUM(D136:D140)</f>
        <v>7160</v>
      </c>
      <c r="E141" s="136">
        <f t="shared" si="109"/>
        <v>8435</v>
      </c>
      <c r="F141" s="136">
        <f t="shared" si="109"/>
        <v>8648</v>
      </c>
      <c r="G141" s="136">
        <f t="shared" si="109"/>
        <v>8284</v>
      </c>
      <c r="H141" s="137">
        <f t="shared" si="109"/>
        <v>8005</v>
      </c>
      <c r="I141" s="136">
        <f t="shared" si="109"/>
        <v>7669</v>
      </c>
      <c r="J141" s="137">
        <f t="shared" si="109"/>
        <v>7268</v>
      </c>
      <c r="K141" s="136">
        <f t="shared" si="109"/>
        <v>6247</v>
      </c>
      <c r="L141" s="137">
        <f t="shared" si="109"/>
        <v>6010</v>
      </c>
      <c r="M141" s="137">
        <f t="shared" si="109"/>
        <v>5634</v>
      </c>
      <c r="N141" s="138">
        <f t="shared" si="109"/>
        <v>5797</v>
      </c>
      <c r="O141" s="135">
        <f t="shared" si="109"/>
        <v>5493</v>
      </c>
      <c r="P141" s="137">
        <v>4005</v>
      </c>
      <c r="Q141" s="136">
        <v>3640</v>
      </c>
      <c r="R141" s="137">
        <v>4007</v>
      </c>
      <c r="S141" s="136">
        <v>4301</v>
      </c>
      <c r="T141" s="137">
        <v>4150</v>
      </c>
      <c r="U141" s="138"/>
      <c r="V141" s="262">
        <f t="shared" si="108"/>
        <v>-0.12392344497607656</v>
      </c>
      <c r="W141" s="262">
        <f t="shared" si="106"/>
        <v>-0.44064245810055863</v>
      </c>
      <c r="X141" s="262">
        <f t="shared" si="106"/>
        <v>-0.56846473029045641</v>
      </c>
      <c r="Y141" s="262">
        <f t="shared" si="106"/>
        <v>-0.53665587419056426</v>
      </c>
      <c r="Z141" s="262">
        <f t="shared" si="106"/>
        <v>-0.48080637373249641</v>
      </c>
      <c r="AA141" s="262"/>
      <c r="AB141" s="263"/>
      <c r="AC141" s="135">
        <f t="shared" si="104"/>
        <v>-777</v>
      </c>
      <c r="AD141" s="137">
        <f t="shared" si="104"/>
        <v>-3155</v>
      </c>
      <c r="AE141" s="136">
        <f t="shared" si="104"/>
        <v>-4795</v>
      </c>
      <c r="AF141" s="136">
        <f t="shared" si="104"/>
        <v>-4641</v>
      </c>
      <c r="AG141" s="136">
        <f t="shared" ref="AG141" si="110">SUM(AG136:AG140)</f>
        <v>-3983</v>
      </c>
      <c r="AH141" s="137"/>
      <c r="AI141" s="138"/>
      <c r="AJ141" s="135">
        <f t="shared" si="109"/>
        <v>4150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24536141.59</v>
      </c>
      <c r="D143" s="117">
        <v>16363974.01</v>
      </c>
      <c r="E143" s="117">
        <v>11393203.48</v>
      </c>
      <c r="F143" s="39">
        <v>8401746.6799999997</v>
      </c>
      <c r="G143" s="117">
        <v>5978196.9699999997</v>
      </c>
      <c r="H143" s="117">
        <v>6514759.4900000002</v>
      </c>
      <c r="I143" s="117">
        <v>7000644.3099999996</v>
      </c>
      <c r="J143" s="117">
        <v>7896145.6100000003</v>
      </c>
      <c r="K143" s="117">
        <v>14472877.5</v>
      </c>
      <c r="L143" s="117">
        <v>21135052.800000001</v>
      </c>
      <c r="M143" s="117">
        <v>26094909.09</v>
      </c>
      <c r="N143" s="118">
        <v>25886538.399999999</v>
      </c>
      <c r="O143" s="116">
        <v>20420361.309999999</v>
      </c>
      <c r="P143" s="117">
        <v>18201596</v>
      </c>
      <c r="Q143" s="117">
        <v>15280691</v>
      </c>
      <c r="R143" s="117">
        <v>7853388</v>
      </c>
      <c r="S143" s="117">
        <v>6998390</v>
      </c>
      <c r="T143" s="117">
        <v>6804481</v>
      </c>
      <c r="U143" s="118"/>
      <c r="V143" s="242">
        <f>IF(ISERROR((O143-C143)/C143)=TRUE,0,(O143-C143)/C143)</f>
        <v>-0.16774358205030235</v>
      </c>
      <c r="W143" s="243">
        <f t="shared" ref="W143:Z148" si="111">IF(ISERROR((P143-D143)/D143)=TRUE,0,(P143-D143)/D143)</f>
        <v>0.1122968044850861</v>
      </c>
      <c r="X143" s="244">
        <f t="shared" si="111"/>
        <v>0.3412111024633433</v>
      </c>
      <c r="Y143" s="244">
        <f t="shared" si="111"/>
        <v>-6.5267223695918392E-2</v>
      </c>
      <c r="Z143" s="244">
        <f t="shared" si="111"/>
        <v>0.1706522945161508</v>
      </c>
      <c r="AA143" s="209"/>
      <c r="AB143" s="210"/>
      <c r="AC143" s="39">
        <f t="shared" ref="AC143:AG147" si="112">O143-C143</f>
        <v>-4115780.2800000012</v>
      </c>
      <c r="AD143" s="74">
        <f t="shared" si="112"/>
        <v>1837621.9900000002</v>
      </c>
      <c r="AE143" s="75">
        <f t="shared" si="112"/>
        <v>3887487.5199999996</v>
      </c>
      <c r="AF143" s="75">
        <f t="shared" si="112"/>
        <v>-548358.6799999997</v>
      </c>
      <c r="AG143" s="75">
        <f t="shared" si="112"/>
        <v>1020193.0300000003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6804481</v>
      </c>
    </row>
    <row r="144" spans="1:36" x14ac:dyDescent="0.25">
      <c r="A144" s="176"/>
      <c r="B144" s="43" t="s">
        <v>31</v>
      </c>
      <c r="C144" s="116">
        <v>3493716.82</v>
      </c>
      <c r="D144" s="117">
        <v>1573700.52</v>
      </c>
      <c r="E144" s="117">
        <v>967014.45</v>
      </c>
      <c r="F144" s="39">
        <v>575531.75</v>
      </c>
      <c r="G144" s="117">
        <v>373305.35</v>
      </c>
      <c r="H144" s="117">
        <v>399484.15999999997</v>
      </c>
      <c r="I144" s="117">
        <v>443889.47</v>
      </c>
      <c r="J144" s="117">
        <v>565130.84</v>
      </c>
      <c r="K144" s="117">
        <v>927007.21</v>
      </c>
      <c r="L144" s="117">
        <v>1486557.13</v>
      </c>
      <c r="M144" s="117">
        <v>1961163.76</v>
      </c>
      <c r="N144" s="118">
        <v>1312359.46</v>
      </c>
      <c r="O144" s="116">
        <v>1109048.48</v>
      </c>
      <c r="P144" s="117">
        <v>1009276</v>
      </c>
      <c r="Q144" s="117">
        <v>801553</v>
      </c>
      <c r="R144" s="117">
        <v>424558</v>
      </c>
      <c r="S144" s="117">
        <v>365336</v>
      </c>
      <c r="T144" s="117">
        <v>346561</v>
      </c>
      <c r="U144" s="118"/>
      <c r="V144" s="242">
        <f t="shared" ref="V144:V148" si="113">IF(ISERROR((O144-C144)/C144)=TRUE,0,(O144-C144)/C144)</f>
        <v>-0.68255913769221854</v>
      </c>
      <c r="W144" s="243">
        <f t="shared" si="111"/>
        <v>-0.35866069358609604</v>
      </c>
      <c r="X144" s="244">
        <f t="shared" si="111"/>
        <v>-0.17110545762785651</v>
      </c>
      <c r="Y144" s="244">
        <f t="shared" si="111"/>
        <v>-0.26232045408441845</v>
      </c>
      <c r="Z144" s="244">
        <f t="shared" si="111"/>
        <v>-2.1348073366749171E-2</v>
      </c>
      <c r="AA144" s="209"/>
      <c r="AB144" s="210"/>
      <c r="AC144" s="39">
        <f t="shared" si="112"/>
        <v>-2384668.34</v>
      </c>
      <c r="AD144" s="74">
        <f t="shared" si="112"/>
        <v>-564424.52</v>
      </c>
      <c r="AE144" s="75">
        <f t="shared" si="112"/>
        <v>-165461.44999999995</v>
      </c>
      <c r="AF144" s="75">
        <f t="shared" si="112"/>
        <v>-150973.75</v>
      </c>
      <c r="AG144" s="75">
        <f t="shared" si="112"/>
        <v>-7969.3499999999767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346561</v>
      </c>
    </row>
    <row r="145" spans="1:36" x14ac:dyDescent="0.25">
      <c r="A145" s="176"/>
      <c r="B145" s="43" t="s">
        <v>32</v>
      </c>
      <c r="C145" s="116">
        <v>3663163.08</v>
      </c>
      <c r="D145" s="117">
        <v>2244718.67</v>
      </c>
      <c r="E145" s="117">
        <v>1325300.6000000001</v>
      </c>
      <c r="F145" s="39">
        <v>857289.55</v>
      </c>
      <c r="G145" s="117">
        <v>648862.73</v>
      </c>
      <c r="H145" s="117">
        <v>685487.03</v>
      </c>
      <c r="I145" s="117">
        <v>697800.57</v>
      </c>
      <c r="J145" s="117">
        <v>806551.03</v>
      </c>
      <c r="K145" s="117">
        <v>1814798.72</v>
      </c>
      <c r="L145" s="117">
        <v>3097114.48</v>
      </c>
      <c r="M145" s="117">
        <v>3727655.67</v>
      </c>
      <c r="N145" s="118">
        <v>3747473.3</v>
      </c>
      <c r="O145" s="116">
        <v>2882195.71</v>
      </c>
      <c r="P145" s="117">
        <v>2416192</v>
      </c>
      <c r="Q145" s="117">
        <v>1614758</v>
      </c>
      <c r="R145" s="117">
        <v>799257</v>
      </c>
      <c r="S145" s="117">
        <v>684502</v>
      </c>
      <c r="T145" s="117">
        <v>712593</v>
      </c>
      <c r="U145" s="118"/>
      <c r="V145" s="242">
        <f t="shared" si="113"/>
        <v>-0.21319481359262882</v>
      </c>
      <c r="W145" s="243">
        <f t="shared" si="111"/>
        <v>7.6389675148022043E-2</v>
      </c>
      <c r="X145" s="244">
        <f t="shared" si="111"/>
        <v>0.21840886512840926</v>
      </c>
      <c r="Y145" s="244">
        <f t="shared" si="111"/>
        <v>-6.7693056564144566E-2</v>
      </c>
      <c r="Z145" s="244">
        <f t="shared" si="111"/>
        <v>5.4925746775438961E-2</v>
      </c>
      <c r="AA145" s="209"/>
      <c r="AB145" s="210"/>
      <c r="AC145" s="39">
        <f t="shared" si="112"/>
        <v>-780967.37000000011</v>
      </c>
      <c r="AD145" s="74">
        <f t="shared" si="112"/>
        <v>171473.33000000007</v>
      </c>
      <c r="AE145" s="75">
        <f t="shared" si="112"/>
        <v>289457.39999999991</v>
      </c>
      <c r="AF145" s="75">
        <f t="shared" si="112"/>
        <v>-58032.550000000047</v>
      </c>
      <c r="AG145" s="75">
        <f t="shared" si="112"/>
        <v>35639.270000000019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712593</v>
      </c>
    </row>
    <row r="146" spans="1:36" x14ac:dyDescent="0.25">
      <c r="A146" s="176"/>
      <c r="B146" s="43" t="s">
        <v>33</v>
      </c>
      <c r="C146" s="116">
        <v>4907926.0199999996</v>
      </c>
      <c r="D146" s="117">
        <v>3551606.29</v>
      </c>
      <c r="E146" s="117">
        <v>2446532.9300000002</v>
      </c>
      <c r="F146" s="39">
        <v>1789006.25</v>
      </c>
      <c r="G146" s="117">
        <v>1441077.66</v>
      </c>
      <c r="H146" s="117">
        <v>1324569.8500000001</v>
      </c>
      <c r="I146" s="117">
        <v>1569761.29</v>
      </c>
      <c r="J146" s="117">
        <v>1757928.39</v>
      </c>
      <c r="K146" s="117">
        <v>2735595.53</v>
      </c>
      <c r="L146" s="117">
        <v>4142712.93</v>
      </c>
      <c r="M146" s="117">
        <v>4618655.92</v>
      </c>
      <c r="N146" s="118">
        <v>4489685.99</v>
      </c>
      <c r="O146" s="116">
        <v>3703537.88</v>
      </c>
      <c r="P146" s="117">
        <v>3600527</v>
      </c>
      <c r="Q146" s="117">
        <v>2597682</v>
      </c>
      <c r="R146" s="117">
        <v>1619086</v>
      </c>
      <c r="S146" s="117">
        <v>1330770</v>
      </c>
      <c r="T146" s="117">
        <v>1531494</v>
      </c>
      <c r="U146" s="118"/>
      <c r="V146" s="242">
        <f t="shared" si="113"/>
        <v>-0.24539655550879713</v>
      </c>
      <c r="W146" s="243">
        <f t="shared" si="111"/>
        <v>1.3774249172196381E-2</v>
      </c>
      <c r="X146" s="244">
        <f t="shared" si="111"/>
        <v>6.178092603887405E-2</v>
      </c>
      <c r="Y146" s="244">
        <f t="shared" si="111"/>
        <v>-9.4980243920332871E-2</v>
      </c>
      <c r="Z146" s="244">
        <f t="shared" si="111"/>
        <v>-7.6545257109877002E-2</v>
      </c>
      <c r="AA146" s="209"/>
      <c r="AB146" s="210"/>
      <c r="AC146" s="39">
        <f t="shared" si="112"/>
        <v>-1204388.1399999997</v>
      </c>
      <c r="AD146" s="74">
        <f t="shared" si="112"/>
        <v>48920.709999999963</v>
      </c>
      <c r="AE146" s="75">
        <f t="shared" si="112"/>
        <v>151149.06999999983</v>
      </c>
      <c r="AF146" s="75">
        <f t="shared" si="112"/>
        <v>-169920.25</v>
      </c>
      <c r="AG146" s="75">
        <f t="shared" si="112"/>
        <v>-110307.65999999992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1531494</v>
      </c>
    </row>
    <row r="147" spans="1:36" x14ac:dyDescent="0.25">
      <c r="A147" s="176"/>
      <c r="B147" s="43" t="s">
        <v>34</v>
      </c>
      <c r="C147" s="116">
        <v>2636702.39</v>
      </c>
      <c r="D147" s="117">
        <v>2236176.0099999998</v>
      </c>
      <c r="E147" s="117">
        <v>1531388.25</v>
      </c>
      <c r="F147" s="39">
        <v>1366617.99</v>
      </c>
      <c r="G147" s="117">
        <v>1516663.9</v>
      </c>
      <c r="H147" s="117">
        <v>844733.75</v>
      </c>
      <c r="I147" s="117">
        <v>1203356.6399999999</v>
      </c>
      <c r="J147" s="117">
        <v>1237119.3</v>
      </c>
      <c r="K147" s="117">
        <v>1965836.69</v>
      </c>
      <c r="L147" s="117">
        <v>3192934.09</v>
      </c>
      <c r="M147" s="117">
        <v>3251477.82</v>
      </c>
      <c r="N147" s="118">
        <v>2631929.46</v>
      </c>
      <c r="O147" s="116">
        <v>2559201.2000000002</v>
      </c>
      <c r="P147" s="117">
        <v>3418983</v>
      </c>
      <c r="Q147" s="117">
        <v>2162061</v>
      </c>
      <c r="R147" s="117">
        <v>1924961</v>
      </c>
      <c r="S147" s="117">
        <v>938294</v>
      </c>
      <c r="T147" s="117">
        <v>2313579</v>
      </c>
      <c r="U147" s="118"/>
      <c r="V147" s="242">
        <f t="shared" si="113"/>
        <v>-2.9393226286717911E-2</v>
      </c>
      <c r="W147" s="243">
        <f t="shared" si="111"/>
        <v>0.52894181169576193</v>
      </c>
      <c r="X147" s="244">
        <f t="shared" si="111"/>
        <v>0.41183073593518821</v>
      </c>
      <c r="Y147" s="244">
        <f t="shared" si="111"/>
        <v>0.40855821750158583</v>
      </c>
      <c r="Z147" s="244">
        <f t="shared" si="111"/>
        <v>-0.3813434868463606</v>
      </c>
      <c r="AA147" s="209"/>
      <c r="AB147" s="210"/>
      <c r="AC147" s="39">
        <f t="shared" si="112"/>
        <v>-77501.189999999944</v>
      </c>
      <c r="AD147" s="74">
        <f t="shared" si="112"/>
        <v>1182806.9900000002</v>
      </c>
      <c r="AE147" s="75">
        <f t="shared" si="112"/>
        <v>630672.75</v>
      </c>
      <c r="AF147" s="75">
        <f t="shared" si="112"/>
        <v>558343.01</v>
      </c>
      <c r="AG147" s="75">
        <f t="shared" si="112"/>
        <v>-578369.89999999991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2313579</v>
      </c>
    </row>
    <row r="148" spans="1:36" x14ac:dyDescent="0.25">
      <c r="A148" s="176"/>
      <c r="B148" s="43" t="s">
        <v>35</v>
      </c>
      <c r="C148" s="139">
        <f>SUM(C143:C147)</f>
        <v>39237649.900000006</v>
      </c>
      <c r="D148" s="156">
        <f>SUM(D143:D147)</f>
        <v>25970175.5</v>
      </c>
      <c r="E148" s="156">
        <f t="shared" ref="E148:O148" si="114">SUM(E143:E147)</f>
        <v>17663439.710000001</v>
      </c>
      <c r="F148" s="157">
        <f t="shared" si="114"/>
        <v>12990192.220000001</v>
      </c>
      <c r="G148" s="156">
        <f t="shared" si="114"/>
        <v>9958106.6099999994</v>
      </c>
      <c r="H148" s="156">
        <f t="shared" si="114"/>
        <v>9769034.2800000012</v>
      </c>
      <c r="I148" s="156">
        <f t="shared" si="114"/>
        <v>10915452.280000001</v>
      </c>
      <c r="J148" s="156">
        <f t="shared" si="114"/>
        <v>12262875.170000002</v>
      </c>
      <c r="K148" s="156">
        <f t="shared" si="114"/>
        <v>21916115.650000002</v>
      </c>
      <c r="L148" s="156">
        <f t="shared" si="114"/>
        <v>33054371.43</v>
      </c>
      <c r="M148" s="156">
        <f t="shared" si="114"/>
        <v>39653862.260000005</v>
      </c>
      <c r="N148" s="158">
        <f t="shared" si="114"/>
        <v>38067986.609999999</v>
      </c>
      <c r="O148" s="155">
        <f t="shared" si="114"/>
        <v>30674344.579999998</v>
      </c>
      <c r="P148" s="156">
        <v>28646574</v>
      </c>
      <c r="Q148" s="156">
        <v>22456745</v>
      </c>
      <c r="R148" s="156">
        <v>12621250</v>
      </c>
      <c r="S148" s="156">
        <v>10317292</v>
      </c>
      <c r="T148" s="156">
        <v>11708708</v>
      </c>
      <c r="U148" s="158"/>
      <c r="V148" s="246">
        <f t="shared" si="113"/>
        <v>-0.21824205429795648</v>
      </c>
      <c r="W148" s="247">
        <f t="shared" si="111"/>
        <v>0.10305661969823808</v>
      </c>
      <c r="X148" s="248">
        <f t="shared" si="111"/>
        <v>0.27136873500840902</v>
      </c>
      <c r="Y148" s="248">
        <f t="shared" si="111"/>
        <v>-2.8401598202062683E-2</v>
      </c>
      <c r="Z148" s="248">
        <f t="shared" si="111"/>
        <v>3.6069646978804597E-2</v>
      </c>
      <c r="AA148" s="256"/>
      <c r="AB148" s="257"/>
      <c r="AC148" s="157">
        <f t="shared" ref="AC148:AF148" si="115">SUM(AC143:AC147)</f>
        <v>-8563305.3200000003</v>
      </c>
      <c r="AD148" s="159">
        <f t="shared" si="115"/>
        <v>2676398.5000000005</v>
      </c>
      <c r="AE148" s="160">
        <f t="shared" si="115"/>
        <v>4793305.2899999991</v>
      </c>
      <c r="AF148" s="160">
        <f t="shared" si="115"/>
        <v>-368942.21999999974</v>
      </c>
      <c r="AG148" s="160">
        <f t="shared" ref="AG148" si="116">SUM(AG143:AG147)</f>
        <v>359185.39000000048</v>
      </c>
      <c r="AH148" s="160"/>
      <c r="AI148" s="161"/>
      <c r="AJ148" s="50">
        <f t="shared" ref="AJ148" si="117">SUM(AJ143:AJ147)</f>
        <v>11708708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04"/>
      <c r="D150" s="205">
        <f t="shared" ref="D150:T150" si="118">(C66+C143+D94-D66-D143)/(C66+C143+D94-D143)</f>
        <v>0.62116045376842322</v>
      </c>
      <c r="E150" s="205">
        <f t="shared" si="118"/>
        <v>0.57123434584392285</v>
      </c>
      <c r="F150" s="206">
        <f t="shared" si="118"/>
        <v>0.49239022537449606</v>
      </c>
      <c r="G150" s="205">
        <f t="shared" si="118"/>
        <v>0.45647875768481144</v>
      </c>
      <c r="H150" s="205">
        <f t="shared" si="118"/>
        <v>0.40438925954671334</v>
      </c>
      <c r="I150" s="205">
        <f t="shared" si="118"/>
        <v>0.41159047794828763</v>
      </c>
      <c r="J150" s="205">
        <f t="shared" si="118"/>
        <v>0.48176323016214445</v>
      </c>
      <c r="K150" s="205">
        <f t="shared" si="118"/>
        <v>0.42556635852883212</v>
      </c>
      <c r="L150" s="205">
        <f t="shared" si="118"/>
        <v>0.61877424392391955</v>
      </c>
      <c r="M150" s="205">
        <f t="shared" si="118"/>
        <v>0.64950944630924945</v>
      </c>
      <c r="N150" s="207">
        <f t="shared" si="118"/>
        <v>0.56302823980769945</v>
      </c>
      <c r="O150" s="204">
        <f t="shared" si="118"/>
        <v>0.57975113396363542</v>
      </c>
      <c r="P150" s="205">
        <f t="shared" si="118"/>
        <v>0.48070883687142074</v>
      </c>
      <c r="Q150" s="205">
        <f t="shared" si="118"/>
        <v>0.46455576713729946</v>
      </c>
      <c r="R150" s="205">
        <f t="shared" si="118"/>
        <v>0.38944956449712886</v>
      </c>
      <c r="S150" s="205">
        <f t="shared" si="118"/>
        <v>0.34372405824723945</v>
      </c>
      <c r="T150" s="205">
        <f t="shared" si="118"/>
        <v>0.15826365682505839</v>
      </c>
      <c r="U150" s="207"/>
      <c r="V150" s="250"/>
      <c r="W150" s="243">
        <f t="shared" ref="W150:Z155" si="119">IF(ISERROR((P150-D150)/D150)=TRUE,0,(P150-D150)/D150)</f>
        <v>-0.2261116528666918</v>
      </c>
      <c r="X150" s="244">
        <f t="shared" si="119"/>
        <v>-0.18675098842143317</v>
      </c>
      <c r="Y150" s="244">
        <f t="shared" si="119"/>
        <v>-0.20906316895115834</v>
      </c>
      <c r="Z150" s="244">
        <f t="shared" si="119"/>
        <v>-0.24700974040817608</v>
      </c>
      <c r="AA150" s="209"/>
      <c r="AB150" s="210"/>
      <c r="AC150" s="264"/>
      <c r="AD150" s="208">
        <f t="shared" ref="AD150:AG155" si="120">P150-D150</f>
        <v>-0.14045161689700247</v>
      </c>
      <c r="AE150" s="208">
        <f t="shared" si="120"/>
        <v>-0.10667857870662339</v>
      </c>
      <c r="AF150" s="208">
        <f t="shared" si="120"/>
        <v>-0.1029406608773672</v>
      </c>
      <c r="AG150" s="208">
        <f t="shared" si="120"/>
        <v>-0.11275469943757199</v>
      </c>
      <c r="AH150" s="209"/>
      <c r="AI150" s="210"/>
      <c r="AJ150" s="211"/>
    </row>
    <row r="151" spans="1:36" x14ac:dyDescent="0.25">
      <c r="A151" s="176"/>
      <c r="B151" s="69" t="s">
        <v>31</v>
      </c>
      <c r="C151" s="204"/>
      <c r="D151" s="205">
        <f t="shared" ref="D151:T151" si="121">(C67+C144+D95-D67-D144)/(C67+C144+D95-D144)</f>
        <v>0.27956219250146819</v>
      </c>
      <c r="E151" s="205">
        <f t="shared" si="121"/>
        <v>0.25249905583310767</v>
      </c>
      <c r="F151" s="206">
        <f t="shared" si="121"/>
        <v>0.29870933538915334</v>
      </c>
      <c r="G151" s="205">
        <f t="shared" si="121"/>
        <v>0.19213539736436885</v>
      </c>
      <c r="H151" s="205">
        <f t="shared" si="121"/>
        <v>9.6525725289902484E-2</v>
      </c>
      <c r="I151" s="205">
        <f t="shared" si="121"/>
        <v>8.9884106850669804E-2</v>
      </c>
      <c r="J151" s="205">
        <f t="shared" si="121"/>
        <v>0.10652068580896128</v>
      </c>
      <c r="K151" s="205">
        <f t="shared" si="121"/>
        <v>8.6943366268409386E-2</v>
      </c>
      <c r="L151" s="205">
        <f t="shared" si="121"/>
        <v>0.17104015742649761</v>
      </c>
      <c r="M151" s="205">
        <f t="shared" si="121"/>
        <v>0.13766889330082574</v>
      </c>
      <c r="N151" s="207">
        <f t="shared" si="121"/>
        <v>0.34511609656266085</v>
      </c>
      <c r="O151" s="204">
        <f t="shared" si="121"/>
        <v>0.16874698006434785</v>
      </c>
      <c r="P151" s="205">
        <f t="shared" si="121"/>
        <v>0.13764890288750478</v>
      </c>
      <c r="Q151" s="205">
        <f t="shared" si="121"/>
        <v>0.15391063993269907</v>
      </c>
      <c r="R151" s="205">
        <f t="shared" si="121"/>
        <v>9.7145952243538114E-2</v>
      </c>
      <c r="S151" s="205">
        <f t="shared" si="121"/>
        <v>4.5825413858294632E-2</v>
      </c>
      <c r="T151" s="205">
        <f t="shared" si="121"/>
        <v>4.2215637159519773E-2</v>
      </c>
      <c r="U151" s="207"/>
      <c r="V151" s="250"/>
      <c r="W151" s="243">
        <f t="shared" si="119"/>
        <v>-0.50762690170709734</v>
      </c>
      <c r="X151" s="244">
        <f t="shared" si="119"/>
        <v>-0.39045063188502299</v>
      </c>
      <c r="Y151" s="244">
        <f t="shared" si="119"/>
        <v>-0.67478099699502847</v>
      </c>
      <c r="Z151" s="244">
        <f t="shared" si="119"/>
        <v>-0.76149416251816138</v>
      </c>
      <c r="AA151" s="209"/>
      <c r="AB151" s="210"/>
      <c r="AC151" s="264"/>
      <c r="AD151" s="208">
        <f t="shared" si="120"/>
        <v>-0.14191328961396341</v>
      </c>
      <c r="AE151" s="208">
        <f t="shared" si="120"/>
        <v>-9.8588415900408594E-2</v>
      </c>
      <c r="AF151" s="208">
        <f t="shared" si="120"/>
        <v>-0.20156338314561523</v>
      </c>
      <c r="AG151" s="208">
        <f t="shared" si="120"/>
        <v>-0.14630998350607421</v>
      </c>
      <c r="AH151" s="209"/>
      <c r="AI151" s="210"/>
      <c r="AJ151" s="211"/>
    </row>
    <row r="152" spans="1:36" x14ac:dyDescent="0.25">
      <c r="A152" s="176"/>
      <c r="B152" s="69" t="s">
        <v>32</v>
      </c>
      <c r="C152" s="204"/>
      <c r="D152" s="205">
        <f t="shared" ref="D152:E155" si="122">(C68+C145+D96-D68-D145)/(C68+C145+D96-D145)</f>
        <v>0.78654294055884888</v>
      </c>
      <c r="E152" s="205">
        <f t="shared" ref="E152:O155" si="123">(D68+D145+E96-E68-E145)/(D68+D145+E96-E145)</f>
        <v>0.76586102545617896</v>
      </c>
      <c r="F152" s="206">
        <f t="shared" si="123"/>
        <v>0.73883446272369468</v>
      </c>
      <c r="G152" s="205">
        <f t="shared" si="123"/>
        <v>0.70910352609919325</v>
      </c>
      <c r="H152" s="205">
        <f t="shared" si="123"/>
        <v>0.68072147583787701</v>
      </c>
      <c r="I152" s="205">
        <f t="shared" si="123"/>
        <v>0.67651925274849378</v>
      </c>
      <c r="J152" s="205">
        <f t="shared" si="123"/>
        <v>0.72521621503464451</v>
      </c>
      <c r="K152" s="205">
        <f t="shared" si="123"/>
        <v>0.77550383616027974</v>
      </c>
      <c r="L152" s="205">
        <f t="shared" si="123"/>
        <v>0.84290818390883793</v>
      </c>
      <c r="M152" s="205">
        <f t="shared" si="123"/>
        <v>0.81688719260497744</v>
      </c>
      <c r="N152" s="207">
        <f t="shared" si="123"/>
        <v>0.7869782272673651</v>
      </c>
      <c r="O152" s="204">
        <f t="shared" si="123"/>
        <v>0.73699851910736847</v>
      </c>
      <c r="P152" s="205">
        <f t="shared" ref="P152:T152" si="124">(O68+O145+P96-P68-P145)/(O68+O145+P96-P145)</f>
        <v>0.56504466342476989</v>
      </c>
      <c r="Q152" s="205">
        <f t="shared" si="124"/>
        <v>0.64467292319308034</v>
      </c>
      <c r="R152" s="205">
        <f t="shared" si="124"/>
        <v>0.54240121548576015</v>
      </c>
      <c r="S152" s="205">
        <f t="shared" si="124"/>
        <v>0.49289330339429815</v>
      </c>
      <c r="T152" s="205">
        <f t="shared" si="124"/>
        <v>0.24923618371134887</v>
      </c>
      <c r="U152" s="207"/>
      <c r="V152" s="250"/>
      <c r="W152" s="243">
        <f t="shared" si="119"/>
        <v>-0.28160989783558621</v>
      </c>
      <c r="X152" s="244">
        <f t="shared" si="119"/>
        <v>-0.15823771968408223</v>
      </c>
      <c r="Y152" s="244">
        <f t="shared" si="119"/>
        <v>-0.26586909131686726</v>
      </c>
      <c r="Z152" s="244">
        <f t="shared" si="119"/>
        <v>-0.30490642726637696</v>
      </c>
      <c r="AA152" s="209"/>
      <c r="AB152" s="210"/>
      <c r="AC152" s="264"/>
      <c r="AD152" s="208">
        <f t="shared" si="120"/>
        <v>-0.22149827713407899</v>
      </c>
      <c r="AE152" s="208">
        <f t="shared" si="120"/>
        <v>-0.12118810226309862</v>
      </c>
      <c r="AF152" s="208">
        <f t="shared" si="120"/>
        <v>-0.19643324723793454</v>
      </c>
      <c r="AG152" s="208">
        <f t="shared" si="120"/>
        <v>-0.21621022270489509</v>
      </c>
      <c r="AH152" s="209"/>
      <c r="AI152" s="210"/>
      <c r="AJ152" s="211"/>
    </row>
    <row r="153" spans="1:36" x14ac:dyDescent="0.25">
      <c r="A153" s="176"/>
      <c r="B153" s="69" t="s">
        <v>33</v>
      </c>
      <c r="C153" s="204"/>
      <c r="D153" s="205">
        <f t="shared" si="122"/>
        <v>0.7996170633130506</v>
      </c>
      <c r="E153" s="205">
        <f t="shared" si="123"/>
        <v>0.78100330160981701</v>
      </c>
      <c r="F153" s="206">
        <f t="shared" si="123"/>
        <v>0.76816786802013803</v>
      </c>
      <c r="G153" s="205">
        <f t="shared" si="123"/>
        <v>0.71928343334060618</v>
      </c>
      <c r="H153" s="205">
        <f t="shared" si="123"/>
        <v>0.71354696580594634</v>
      </c>
      <c r="I153" s="205">
        <f t="shared" si="123"/>
        <v>0.68277485468083454</v>
      </c>
      <c r="J153" s="205">
        <f t="shared" si="123"/>
        <v>0.71977477944377077</v>
      </c>
      <c r="K153" s="205">
        <f t="shared" si="123"/>
        <v>0.67900651434331494</v>
      </c>
      <c r="L153" s="205">
        <f t="shared" si="123"/>
        <v>0.76566305896257858</v>
      </c>
      <c r="M153" s="205">
        <f t="shared" si="123"/>
        <v>0.83439407615821604</v>
      </c>
      <c r="N153" s="207">
        <f t="shared" si="123"/>
        <v>0.7954998034027615</v>
      </c>
      <c r="O153" s="204">
        <f t="shared" si="123"/>
        <v>0.77982372507158859</v>
      </c>
      <c r="P153" s="205">
        <f t="shared" ref="P153:T153" si="125">(O69+O146+P97-P69-P146)/(O69+O146+P97-P146)</f>
        <v>0.61096436573554491</v>
      </c>
      <c r="Q153" s="205">
        <f t="shared" si="125"/>
        <v>0.71239107697782222</v>
      </c>
      <c r="R153" s="205">
        <f t="shared" si="125"/>
        <v>0.64340946782502051</v>
      </c>
      <c r="S153" s="205">
        <f t="shared" si="125"/>
        <v>0.69498405044696598</v>
      </c>
      <c r="T153" s="205">
        <f t="shared" si="125"/>
        <v>0.40243052388069828</v>
      </c>
      <c r="U153" s="207"/>
      <c r="V153" s="250"/>
      <c r="W153" s="243">
        <f t="shared" si="119"/>
        <v>-0.23592880421518472</v>
      </c>
      <c r="X153" s="244">
        <f t="shared" si="119"/>
        <v>-8.785138870805044E-2</v>
      </c>
      <c r="Y153" s="244">
        <f t="shared" si="119"/>
        <v>-0.16241033423679588</v>
      </c>
      <c r="Z153" s="244">
        <f t="shared" si="119"/>
        <v>-3.3782764578332194E-2</v>
      </c>
      <c r="AA153" s="209"/>
      <c r="AB153" s="210"/>
      <c r="AC153" s="264"/>
      <c r="AD153" s="208">
        <f t="shared" si="120"/>
        <v>-0.18865269757750569</v>
      </c>
      <c r="AE153" s="208">
        <f t="shared" si="120"/>
        <v>-6.8612224631994789E-2</v>
      </c>
      <c r="AF153" s="208">
        <f t="shared" si="120"/>
        <v>-0.12475840019511752</v>
      </c>
      <c r="AG153" s="208">
        <f t="shared" si="120"/>
        <v>-2.4299382893640198E-2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04"/>
      <c r="D154" s="205">
        <f t="shared" si="122"/>
        <v>0.82371740859507014</v>
      </c>
      <c r="E154" s="205">
        <f t="shared" si="123"/>
        <v>0.83550662310658763</v>
      </c>
      <c r="F154" s="206">
        <f t="shared" si="123"/>
        <v>0.8917097857399261</v>
      </c>
      <c r="G154" s="205">
        <f t="shared" si="123"/>
        <v>0.8115066670047576</v>
      </c>
      <c r="H154" s="205">
        <f t="shared" si="123"/>
        <v>0.86972548739715483</v>
      </c>
      <c r="I154" s="205">
        <f t="shared" si="123"/>
        <v>0.76962546608148785</v>
      </c>
      <c r="J154" s="205">
        <f t="shared" si="123"/>
        <v>0.86570028450181702</v>
      </c>
      <c r="K154" s="205">
        <f t="shared" si="123"/>
        <v>0.80137458475235668</v>
      </c>
      <c r="L154" s="205">
        <f t="shared" si="123"/>
        <v>0.84638247563142854</v>
      </c>
      <c r="M154" s="205">
        <f t="shared" si="123"/>
        <v>0.85344441512677249</v>
      </c>
      <c r="N154" s="207">
        <f t="shared" si="123"/>
        <v>0.85173354726670669</v>
      </c>
      <c r="O154" s="204">
        <f t="shared" si="123"/>
        <v>0.78257179350433537</v>
      </c>
      <c r="P154" s="205">
        <f t="shared" ref="P154:T154" si="126">(O70+O147+P98-P70-P147)/(O70+O147+P98-P147)</f>
        <v>0.61413490673091953</v>
      </c>
      <c r="Q154" s="205">
        <f t="shared" si="126"/>
        <v>0.84038227886936923</v>
      </c>
      <c r="R154" s="205">
        <f t="shared" si="126"/>
        <v>0.73216928809954007</v>
      </c>
      <c r="S154" s="205">
        <f t="shared" si="126"/>
        <v>0.61345646986117441</v>
      </c>
      <c r="T154" s="205">
        <f t="shared" si="126"/>
        <v>0.38516576211685505</v>
      </c>
      <c r="U154" s="207"/>
      <c r="V154" s="250"/>
      <c r="W154" s="243">
        <f t="shared" si="119"/>
        <v>-0.2544349550917151</v>
      </c>
      <c r="X154" s="244">
        <f t="shared" si="119"/>
        <v>5.8355680588777275E-3</v>
      </c>
      <c r="Y154" s="244">
        <f t="shared" si="119"/>
        <v>-0.17891527063146664</v>
      </c>
      <c r="Z154" s="244">
        <f t="shared" si="119"/>
        <v>-0.24405245846541157</v>
      </c>
      <c r="AA154" s="209"/>
      <c r="AB154" s="210"/>
      <c r="AC154" s="264"/>
      <c r="AD154" s="208">
        <f t="shared" si="120"/>
        <v>-0.20958250186415062</v>
      </c>
      <c r="AE154" s="208">
        <f t="shared" si="120"/>
        <v>4.8756557627815944E-3</v>
      </c>
      <c r="AF154" s="208">
        <f t="shared" si="120"/>
        <v>-0.15954049764038603</v>
      </c>
      <c r="AG154" s="208">
        <f t="shared" si="120"/>
        <v>-0.19805019714358318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12"/>
      <c r="D155" s="213">
        <f t="shared" si="122"/>
        <v>0.61813989653648993</v>
      </c>
      <c r="E155" s="213">
        <f t="shared" si="122"/>
        <v>0.58011923799185416</v>
      </c>
      <c r="F155" s="214">
        <f t="shared" si="123"/>
        <v>0.52712367516493164</v>
      </c>
      <c r="G155" s="213">
        <f t="shared" si="123"/>
        <v>0.47253624971030384</v>
      </c>
      <c r="H155" s="213">
        <f t="shared" si="123"/>
        <v>0.43550671670950886</v>
      </c>
      <c r="I155" s="213">
        <f t="shared" si="123"/>
        <v>0.4159968170956197</v>
      </c>
      <c r="J155" s="213">
        <f t="shared" si="123"/>
        <v>0.48723920045324259</v>
      </c>
      <c r="K155" s="213">
        <f t="shared" si="123"/>
        <v>0.4435455697604998</v>
      </c>
      <c r="L155" s="213">
        <f t="shared" si="123"/>
        <v>0.61003425850672532</v>
      </c>
      <c r="M155" s="213">
        <f t="shared" si="123"/>
        <v>0.64596294492777406</v>
      </c>
      <c r="N155" s="215">
        <f t="shared" si="123"/>
        <v>0.60029958345747902</v>
      </c>
      <c r="O155" s="212">
        <f t="shared" si="123"/>
        <v>0.58776766221036514</v>
      </c>
      <c r="P155" s="213">
        <f t="shared" ref="P155:T155" si="127">(O71+O148+P99-P71-P148)/(O71+O148+P99-P148)</f>
        <v>0.47122129183452971</v>
      </c>
      <c r="Q155" s="213">
        <f t="shared" si="127"/>
        <v>0.500972469194229</v>
      </c>
      <c r="R155" s="213">
        <f t="shared" si="127"/>
        <v>0.41047981982245868</v>
      </c>
      <c r="S155" s="213">
        <f t="shared" si="127"/>
        <v>0.36836348583406386</v>
      </c>
      <c r="T155" s="213">
        <f t="shared" si="127"/>
        <v>0.17037263533445912</v>
      </c>
      <c r="U155" s="215"/>
      <c r="V155" s="267"/>
      <c r="W155" s="216">
        <f t="shared" si="119"/>
        <v>-0.23767856681822727</v>
      </c>
      <c r="X155" s="217">
        <f t="shared" si="119"/>
        <v>-0.1364318981587308</v>
      </c>
      <c r="Y155" s="217">
        <f t="shared" si="119"/>
        <v>-0.2212836585379632</v>
      </c>
      <c r="Z155" s="217">
        <f t="shared" si="119"/>
        <v>-0.22045454489492564</v>
      </c>
      <c r="AA155" s="217"/>
      <c r="AB155" s="218"/>
      <c r="AC155" s="265"/>
      <c r="AD155" s="216">
        <f t="shared" si="120"/>
        <v>-0.14691860470196022</v>
      </c>
      <c r="AE155" s="217">
        <f t="shared" si="120"/>
        <v>-7.9146768797625167E-2</v>
      </c>
      <c r="AF155" s="217">
        <f t="shared" si="120"/>
        <v>-0.11664385534247296</v>
      </c>
      <c r="AG155" s="217">
        <f t="shared" si="120"/>
        <v>-0.10417276387623997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topLeftCell="A10" workbookViewId="0">
      <selection activeCell="J13" sqref="J13"/>
    </sheetView>
  </sheetViews>
  <sheetFormatPr defaultRowHeight="15" x14ac:dyDescent="0.25"/>
  <cols>
    <col min="2" max="2" width="9.7109375" style="179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9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9">
        <v>44058</v>
      </c>
      <c r="C2">
        <v>49</v>
      </c>
      <c r="D2" t="s">
        <v>403</v>
      </c>
      <c r="E2">
        <v>408317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0" t="s">
        <v>59</v>
      </c>
      <c r="K2" s="180" t="s">
        <v>44</v>
      </c>
    </row>
    <row r="3" spans="1:12" x14ac:dyDescent="0.25">
      <c r="A3" t="s">
        <v>52</v>
      </c>
      <c r="B3" s="179">
        <v>44058</v>
      </c>
      <c r="C3">
        <v>49</v>
      </c>
      <c r="D3" t="s">
        <v>404</v>
      </c>
      <c r="E3">
        <v>34362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9">
        <v>44058</v>
      </c>
    </row>
    <row r="4" spans="1:12" x14ac:dyDescent="0.25">
      <c r="A4" t="s">
        <v>52</v>
      </c>
      <c r="B4" s="179">
        <v>44058</v>
      </c>
      <c r="C4">
        <v>49</v>
      </c>
      <c r="D4" t="s">
        <v>405</v>
      </c>
      <c r="E4">
        <v>52744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0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9">
        <v>44058</v>
      </c>
      <c r="C5">
        <v>49</v>
      </c>
      <c r="D5" t="s">
        <v>406</v>
      </c>
      <c r="E5">
        <v>8187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1">
        <v>1</v>
      </c>
      <c r="K5" s="182"/>
      <c r="L5" s="182"/>
    </row>
    <row r="6" spans="1:12" x14ac:dyDescent="0.25">
      <c r="A6" t="s">
        <v>52</v>
      </c>
      <c r="B6" s="179">
        <v>44058</v>
      </c>
      <c r="C6">
        <v>49</v>
      </c>
      <c r="D6" t="s">
        <v>407</v>
      </c>
      <c r="E6">
        <v>1050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3" t="s">
        <v>34</v>
      </c>
      <c r="K6" s="182">
        <v>1050</v>
      </c>
      <c r="L6" s="182">
        <v>783</v>
      </c>
    </row>
    <row r="7" spans="1:12" x14ac:dyDescent="0.25">
      <c r="A7" t="s">
        <v>52</v>
      </c>
      <c r="B7" s="179">
        <v>44058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3" t="s">
        <v>31</v>
      </c>
      <c r="K7" s="182">
        <v>34362</v>
      </c>
      <c r="L7" s="182">
        <v>21339</v>
      </c>
    </row>
    <row r="8" spans="1:12" x14ac:dyDescent="0.25">
      <c r="A8" t="s">
        <v>52</v>
      </c>
      <c r="B8" s="179">
        <v>44058</v>
      </c>
      <c r="C8">
        <v>49</v>
      </c>
      <c r="D8" t="s">
        <v>409</v>
      </c>
      <c r="E8">
        <v>225601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3" t="s">
        <v>33</v>
      </c>
      <c r="K8" s="182">
        <v>8187</v>
      </c>
      <c r="L8" s="182">
        <v>5148</v>
      </c>
    </row>
    <row r="9" spans="1:12" x14ac:dyDescent="0.25">
      <c r="A9" t="s">
        <v>52</v>
      </c>
      <c r="B9" s="179">
        <v>44058</v>
      </c>
      <c r="C9">
        <v>49</v>
      </c>
      <c r="D9" t="s">
        <v>410</v>
      </c>
      <c r="E9">
        <v>21339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3" t="s">
        <v>30</v>
      </c>
      <c r="K9" s="182">
        <v>408317</v>
      </c>
      <c r="L9" s="182">
        <v>225601</v>
      </c>
    </row>
    <row r="10" spans="1:12" x14ac:dyDescent="0.25">
      <c r="A10" t="s">
        <v>52</v>
      </c>
      <c r="B10" s="179">
        <v>44058</v>
      </c>
      <c r="C10">
        <v>49</v>
      </c>
      <c r="D10" t="s">
        <v>411</v>
      </c>
      <c r="E10">
        <v>19040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3" t="s">
        <v>32</v>
      </c>
      <c r="K10" s="182">
        <v>52744</v>
      </c>
      <c r="L10" s="182">
        <v>19040</v>
      </c>
    </row>
    <row r="11" spans="1:12" x14ac:dyDescent="0.25">
      <c r="A11" t="s">
        <v>52</v>
      </c>
      <c r="B11" s="179">
        <v>44058</v>
      </c>
      <c r="C11">
        <v>49</v>
      </c>
      <c r="D11" t="s">
        <v>412</v>
      </c>
      <c r="E11">
        <v>5148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1">
        <v>2</v>
      </c>
      <c r="K11" s="182"/>
      <c r="L11" s="182"/>
    </row>
    <row r="12" spans="1:12" x14ac:dyDescent="0.25">
      <c r="A12" t="s">
        <v>52</v>
      </c>
      <c r="B12" s="179">
        <v>44058</v>
      </c>
      <c r="C12">
        <v>49</v>
      </c>
      <c r="D12" t="s">
        <v>413</v>
      </c>
      <c r="E12">
        <v>783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3" t="s">
        <v>34</v>
      </c>
      <c r="K12" s="182">
        <v>117</v>
      </c>
      <c r="L12" s="182">
        <v>144</v>
      </c>
    </row>
    <row r="13" spans="1:12" x14ac:dyDescent="0.25">
      <c r="A13" t="s">
        <v>52</v>
      </c>
      <c r="B13" s="179">
        <v>44058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3" t="s">
        <v>31</v>
      </c>
      <c r="K13" s="182">
        <v>14017</v>
      </c>
      <c r="L13" s="182">
        <v>7160</v>
      </c>
    </row>
    <row r="14" spans="1:12" x14ac:dyDescent="0.25">
      <c r="A14" t="s">
        <v>53</v>
      </c>
      <c r="B14" s="179">
        <v>44058</v>
      </c>
      <c r="C14">
        <v>49</v>
      </c>
      <c r="D14" t="s">
        <v>403</v>
      </c>
      <c r="E14">
        <v>77155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3" t="s">
        <v>33</v>
      </c>
      <c r="K14" s="182">
        <v>1167</v>
      </c>
      <c r="L14" s="182">
        <v>742</v>
      </c>
    </row>
    <row r="15" spans="1:12" x14ac:dyDescent="0.25">
      <c r="A15" t="s">
        <v>53</v>
      </c>
      <c r="B15" s="179">
        <v>44058</v>
      </c>
      <c r="C15">
        <v>49</v>
      </c>
      <c r="D15" t="s">
        <v>404</v>
      </c>
      <c r="E15">
        <v>14017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3" t="s">
        <v>30</v>
      </c>
      <c r="K15" s="182">
        <v>77155</v>
      </c>
      <c r="L15" s="182">
        <v>47934</v>
      </c>
    </row>
    <row r="16" spans="1:12" x14ac:dyDescent="0.25">
      <c r="A16" t="s">
        <v>53</v>
      </c>
      <c r="B16" s="179">
        <v>44058</v>
      </c>
      <c r="C16">
        <v>49</v>
      </c>
      <c r="D16" t="s">
        <v>405</v>
      </c>
      <c r="E16">
        <v>9852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3" t="s">
        <v>32</v>
      </c>
      <c r="K16" s="182">
        <v>9852</v>
      </c>
      <c r="L16" s="182">
        <v>3242</v>
      </c>
    </row>
    <row r="17" spans="1:12" x14ac:dyDescent="0.25">
      <c r="A17" t="s">
        <v>53</v>
      </c>
      <c r="B17" s="179">
        <v>44058</v>
      </c>
      <c r="C17">
        <v>49</v>
      </c>
      <c r="D17" t="s">
        <v>406</v>
      </c>
      <c r="E17">
        <v>1167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1">
        <v>3</v>
      </c>
      <c r="K17" s="182"/>
      <c r="L17" s="182"/>
    </row>
    <row r="18" spans="1:12" x14ac:dyDescent="0.25">
      <c r="A18" t="s">
        <v>53</v>
      </c>
      <c r="B18" s="179">
        <v>44058</v>
      </c>
      <c r="C18">
        <v>49</v>
      </c>
      <c r="D18" t="s">
        <v>407</v>
      </c>
      <c r="E18">
        <v>117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3" t="s">
        <v>34</v>
      </c>
      <c r="K18" s="182">
        <v>64</v>
      </c>
      <c r="L18" s="182">
        <v>74</v>
      </c>
    </row>
    <row r="19" spans="1:12" x14ac:dyDescent="0.25">
      <c r="A19" t="s">
        <v>53</v>
      </c>
      <c r="B19" s="179">
        <v>44058</v>
      </c>
      <c r="C19">
        <v>49</v>
      </c>
      <c r="D19" t="s">
        <v>409</v>
      </c>
      <c r="E19">
        <v>47934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3" t="s">
        <v>31</v>
      </c>
      <c r="K19" s="182">
        <v>2661</v>
      </c>
      <c r="L19" s="182">
        <v>785</v>
      </c>
    </row>
    <row r="20" spans="1:12" x14ac:dyDescent="0.25">
      <c r="A20" t="s">
        <v>53</v>
      </c>
      <c r="B20" s="179">
        <v>44058</v>
      </c>
      <c r="C20">
        <v>49</v>
      </c>
      <c r="D20" t="s">
        <v>410</v>
      </c>
      <c r="E20">
        <v>7160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3" t="s">
        <v>33</v>
      </c>
      <c r="K20" s="182">
        <v>542</v>
      </c>
      <c r="L20" s="182">
        <v>343</v>
      </c>
    </row>
    <row r="21" spans="1:12" x14ac:dyDescent="0.25">
      <c r="A21" t="s">
        <v>53</v>
      </c>
      <c r="B21" s="179">
        <v>44058</v>
      </c>
      <c r="C21">
        <v>49</v>
      </c>
      <c r="D21" t="s">
        <v>411</v>
      </c>
      <c r="E21">
        <v>3242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3" t="s">
        <v>30</v>
      </c>
      <c r="K21" s="182">
        <v>27539</v>
      </c>
      <c r="L21" s="182">
        <v>12505</v>
      </c>
    </row>
    <row r="22" spans="1:12" x14ac:dyDescent="0.25">
      <c r="A22" t="s">
        <v>53</v>
      </c>
      <c r="B22" s="179">
        <v>44058</v>
      </c>
      <c r="C22">
        <v>49</v>
      </c>
      <c r="D22" t="s">
        <v>412</v>
      </c>
      <c r="E22">
        <v>742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3" t="s">
        <v>32</v>
      </c>
      <c r="K22" s="182">
        <v>4545</v>
      </c>
      <c r="L22" s="182">
        <v>1234</v>
      </c>
    </row>
    <row r="23" spans="1:12" x14ac:dyDescent="0.25">
      <c r="A23" t="s">
        <v>53</v>
      </c>
      <c r="B23" s="179">
        <v>44058</v>
      </c>
      <c r="C23">
        <v>49</v>
      </c>
      <c r="D23" t="s">
        <v>413</v>
      </c>
      <c r="E23">
        <v>144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1">
        <v>4</v>
      </c>
      <c r="K23" s="182"/>
      <c r="L23" s="182"/>
    </row>
    <row r="24" spans="1:12" x14ac:dyDescent="0.25">
      <c r="A24" t="s">
        <v>50</v>
      </c>
      <c r="B24" s="179">
        <v>44058</v>
      </c>
      <c r="C24">
        <v>49</v>
      </c>
      <c r="D24" t="s">
        <v>403</v>
      </c>
      <c r="E24">
        <v>27539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3" t="s">
        <v>34</v>
      </c>
      <c r="K24" s="182">
        <v>20</v>
      </c>
      <c r="L24" s="182">
        <v>22</v>
      </c>
    </row>
    <row r="25" spans="1:12" x14ac:dyDescent="0.25">
      <c r="A25" t="s">
        <v>50</v>
      </c>
      <c r="B25" s="179">
        <v>44058</v>
      </c>
      <c r="C25">
        <v>49</v>
      </c>
      <c r="D25" t="s">
        <v>404</v>
      </c>
      <c r="E25">
        <v>2661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3" t="s">
        <v>31</v>
      </c>
      <c r="K25" s="182">
        <v>1289</v>
      </c>
      <c r="L25" s="182">
        <v>560</v>
      </c>
    </row>
    <row r="26" spans="1:12" x14ac:dyDescent="0.25">
      <c r="A26" t="s">
        <v>50</v>
      </c>
      <c r="B26" s="179">
        <v>44058</v>
      </c>
      <c r="C26">
        <v>49</v>
      </c>
      <c r="D26" t="s">
        <v>405</v>
      </c>
      <c r="E26">
        <v>4545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3" t="s">
        <v>33</v>
      </c>
      <c r="K26" s="182">
        <v>170</v>
      </c>
      <c r="L26" s="182">
        <v>102</v>
      </c>
    </row>
    <row r="27" spans="1:12" x14ac:dyDescent="0.25">
      <c r="A27" t="s">
        <v>50</v>
      </c>
      <c r="B27" s="179">
        <v>44058</v>
      </c>
      <c r="C27">
        <v>49</v>
      </c>
      <c r="D27" t="s">
        <v>406</v>
      </c>
      <c r="E27">
        <v>542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3" t="s">
        <v>30</v>
      </c>
      <c r="K27" s="182">
        <v>10970</v>
      </c>
      <c r="L27" s="182">
        <v>6054</v>
      </c>
    </row>
    <row r="28" spans="1:12" x14ac:dyDescent="0.25">
      <c r="A28" t="s">
        <v>50</v>
      </c>
      <c r="B28" s="179">
        <v>44058</v>
      </c>
      <c r="C28">
        <v>49</v>
      </c>
      <c r="D28" t="s">
        <v>407</v>
      </c>
      <c r="E28">
        <v>64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3" t="s">
        <v>32</v>
      </c>
      <c r="K28" s="182">
        <v>1124</v>
      </c>
      <c r="L28" s="182">
        <v>448</v>
      </c>
    </row>
    <row r="29" spans="1:12" x14ac:dyDescent="0.25">
      <c r="A29" t="s">
        <v>50</v>
      </c>
      <c r="B29" s="179">
        <v>44058</v>
      </c>
      <c r="C29">
        <v>49</v>
      </c>
      <c r="D29" t="s">
        <v>409</v>
      </c>
      <c r="E29">
        <v>12505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1">
        <v>5</v>
      </c>
      <c r="K29" s="182"/>
      <c r="L29" s="182"/>
    </row>
    <row r="30" spans="1:12" x14ac:dyDescent="0.25">
      <c r="A30" t="s">
        <v>50</v>
      </c>
      <c r="B30" s="179">
        <v>44058</v>
      </c>
      <c r="C30">
        <v>49</v>
      </c>
      <c r="D30" t="s">
        <v>410</v>
      </c>
      <c r="E30">
        <v>785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3" t="s">
        <v>34</v>
      </c>
      <c r="K30" s="182">
        <v>33</v>
      </c>
      <c r="L30" s="182">
        <v>48</v>
      </c>
    </row>
    <row r="31" spans="1:12" x14ac:dyDescent="0.25">
      <c r="A31" t="s">
        <v>50</v>
      </c>
      <c r="B31" s="179">
        <v>44058</v>
      </c>
      <c r="C31">
        <v>49</v>
      </c>
      <c r="D31" t="s">
        <v>411</v>
      </c>
      <c r="E31">
        <v>1234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3" t="s">
        <v>31</v>
      </c>
      <c r="K31" s="182">
        <v>10067</v>
      </c>
      <c r="L31" s="182">
        <v>5815</v>
      </c>
    </row>
    <row r="32" spans="1:12" x14ac:dyDescent="0.25">
      <c r="A32" t="s">
        <v>50</v>
      </c>
      <c r="B32" s="179">
        <v>44058</v>
      </c>
      <c r="C32">
        <v>49</v>
      </c>
      <c r="D32" t="s">
        <v>412</v>
      </c>
      <c r="E32">
        <v>343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3" t="s">
        <v>33</v>
      </c>
      <c r="K32" s="182">
        <v>455</v>
      </c>
      <c r="L32" s="182">
        <v>297</v>
      </c>
    </row>
    <row r="33" spans="1:12" x14ac:dyDescent="0.25">
      <c r="A33" t="s">
        <v>50</v>
      </c>
      <c r="B33" s="179">
        <v>44058</v>
      </c>
      <c r="C33">
        <v>49</v>
      </c>
      <c r="D33" t="s">
        <v>413</v>
      </c>
      <c r="E33">
        <v>74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3" t="s">
        <v>30</v>
      </c>
      <c r="K33" s="182">
        <v>38646</v>
      </c>
      <c r="L33" s="182">
        <v>29375</v>
      </c>
    </row>
    <row r="34" spans="1:12" x14ac:dyDescent="0.25">
      <c r="A34" t="s">
        <v>43</v>
      </c>
      <c r="B34" s="179">
        <v>44058</v>
      </c>
      <c r="C34">
        <v>49</v>
      </c>
      <c r="D34" t="s">
        <v>403</v>
      </c>
      <c r="E34">
        <v>10970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3" t="s">
        <v>32</v>
      </c>
      <c r="K34" s="182">
        <v>4183</v>
      </c>
      <c r="L34" s="182">
        <v>1560</v>
      </c>
    </row>
    <row r="35" spans="1:12" x14ac:dyDescent="0.25">
      <c r="A35" t="s">
        <v>43</v>
      </c>
      <c r="B35" s="179">
        <v>44058</v>
      </c>
      <c r="C35">
        <v>49</v>
      </c>
      <c r="D35" t="s">
        <v>404</v>
      </c>
      <c r="E35">
        <v>1289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1">
        <v>6</v>
      </c>
      <c r="K35" s="182"/>
      <c r="L35" s="182"/>
    </row>
    <row r="36" spans="1:12" x14ac:dyDescent="0.25">
      <c r="A36" t="s">
        <v>43</v>
      </c>
      <c r="B36" s="179">
        <v>44058</v>
      </c>
      <c r="C36">
        <v>49</v>
      </c>
      <c r="D36" t="s">
        <v>405</v>
      </c>
      <c r="E36">
        <v>1124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3" t="s">
        <v>34</v>
      </c>
      <c r="K36" s="182">
        <v>2157222</v>
      </c>
      <c r="L36" s="182">
        <v>551099</v>
      </c>
    </row>
    <row r="37" spans="1:12" x14ac:dyDescent="0.25">
      <c r="A37" t="s">
        <v>43</v>
      </c>
      <c r="B37" s="179">
        <v>44058</v>
      </c>
      <c r="C37">
        <v>49</v>
      </c>
      <c r="D37" t="s">
        <v>406</v>
      </c>
      <c r="E37">
        <v>170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3" t="s">
        <v>31</v>
      </c>
      <c r="K37" s="182">
        <v>1372510</v>
      </c>
      <c r="L37" s="182">
        <v>272026</v>
      </c>
    </row>
    <row r="38" spans="1:12" x14ac:dyDescent="0.25">
      <c r="A38" t="s">
        <v>43</v>
      </c>
      <c r="B38" s="179">
        <v>44058</v>
      </c>
      <c r="C38">
        <v>49</v>
      </c>
      <c r="D38" t="s">
        <v>407</v>
      </c>
      <c r="E38">
        <v>20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3" t="s">
        <v>33</v>
      </c>
      <c r="K38" s="182">
        <v>1959619</v>
      </c>
      <c r="L38" s="182">
        <v>278729</v>
      </c>
    </row>
    <row r="39" spans="1:12" x14ac:dyDescent="0.25">
      <c r="A39" t="s">
        <v>43</v>
      </c>
      <c r="B39" s="179">
        <v>44058</v>
      </c>
      <c r="C39">
        <v>49</v>
      </c>
      <c r="D39" t="s">
        <v>409</v>
      </c>
      <c r="E39">
        <v>6054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3" t="s">
        <v>30</v>
      </c>
      <c r="K39" s="182">
        <v>9743512</v>
      </c>
      <c r="L39" s="182">
        <v>2014832</v>
      </c>
    </row>
    <row r="40" spans="1:12" x14ac:dyDescent="0.25">
      <c r="A40" t="s">
        <v>43</v>
      </c>
      <c r="B40" s="179">
        <v>44058</v>
      </c>
      <c r="C40">
        <v>49</v>
      </c>
      <c r="D40" t="s">
        <v>410</v>
      </c>
      <c r="E40">
        <v>560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3" t="s">
        <v>32</v>
      </c>
      <c r="K40" s="182">
        <v>1613935</v>
      </c>
      <c r="L40" s="182">
        <v>172779</v>
      </c>
    </row>
    <row r="41" spans="1:12" x14ac:dyDescent="0.25">
      <c r="A41" t="s">
        <v>43</v>
      </c>
      <c r="B41" s="179">
        <v>44058</v>
      </c>
      <c r="C41">
        <v>49</v>
      </c>
      <c r="D41" t="s">
        <v>411</v>
      </c>
      <c r="E41">
        <v>448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1">
        <v>7</v>
      </c>
      <c r="K41" s="182"/>
      <c r="L41" s="182"/>
    </row>
    <row r="42" spans="1:12" x14ac:dyDescent="0.25">
      <c r="A42" t="s">
        <v>43</v>
      </c>
      <c r="B42" s="179">
        <v>44058</v>
      </c>
      <c r="C42">
        <v>49</v>
      </c>
      <c r="D42" t="s">
        <v>412</v>
      </c>
      <c r="E42">
        <v>102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3" t="s">
        <v>34</v>
      </c>
      <c r="K42" s="182">
        <v>1387199</v>
      </c>
      <c r="L42" s="182">
        <v>247406</v>
      </c>
    </row>
    <row r="43" spans="1:12" x14ac:dyDescent="0.25">
      <c r="A43" t="s">
        <v>43</v>
      </c>
      <c r="B43" s="179">
        <v>44058</v>
      </c>
      <c r="C43">
        <v>49</v>
      </c>
      <c r="D43" t="s">
        <v>413</v>
      </c>
      <c r="E43">
        <v>22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3" t="s">
        <v>31</v>
      </c>
      <c r="K43" s="182">
        <v>983096</v>
      </c>
      <c r="L43" s="182">
        <v>406476</v>
      </c>
    </row>
    <row r="44" spans="1:12" x14ac:dyDescent="0.25">
      <c r="A44" t="s">
        <v>46</v>
      </c>
      <c r="B44" s="179">
        <v>44058</v>
      </c>
      <c r="C44">
        <v>49</v>
      </c>
      <c r="D44" t="s">
        <v>403</v>
      </c>
      <c r="E44">
        <v>38646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3" t="s">
        <v>33</v>
      </c>
      <c r="K44" s="182">
        <v>733866</v>
      </c>
      <c r="L44" s="182">
        <v>203585</v>
      </c>
    </row>
    <row r="45" spans="1:12" x14ac:dyDescent="0.25">
      <c r="A45" t="s">
        <v>46</v>
      </c>
      <c r="B45" s="179">
        <v>44058</v>
      </c>
      <c r="C45">
        <v>49</v>
      </c>
      <c r="D45" t="s">
        <v>404</v>
      </c>
      <c r="E45">
        <v>10067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3" t="s">
        <v>30</v>
      </c>
      <c r="K45" s="182">
        <v>5104926</v>
      </c>
      <c r="L45" s="182">
        <v>2379316</v>
      </c>
    </row>
    <row r="46" spans="1:12" x14ac:dyDescent="0.25">
      <c r="A46" t="s">
        <v>46</v>
      </c>
      <c r="B46" s="179">
        <v>44058</v>
      </c>
      <c r="C46">
        <v>49</v>
      </c>
      <c r="D46" t="s">
        <v>405</v>
      </c>
      <c r="E46">
        <v>4183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3" t="s">
        <v>32</v>
      </c>
      <c r="K46" s="182">
        <v>726843</v>
      </c>
      <c r="L46" s="182">
        <v>154493</v>
      </c>
    </row>
    <row r="47" spans="1:12" x14ac:dyDescent="0.25">
      <c r="A47" t="s">
        <v>46</v>
      </c>
      <c r="B47" s="179">
        <v>44058</v>
      </c>
      <c r="C47">
        <v>49</v>
      </c>
      <c r="D47" t="s">
        <v>406</v>
      </c>
      <c r="E47">
        <v>455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1">
        <v>8</v>
      </c>
      <c r="K47" s="182"/>
      <c r="L47" s="182"/>
    </row>
    <row r="48" spans="1:12" x14ac:dyDescent="0.25">
      <c r="A48" t="s">
        <v>46</v>
      </c>
      <c r="B48" s="179">
        <v>44058</v>
      </c>
      <c r="C48">
        <v>49</v>
      </c>
      <c r="D48" t="s">
        <v>407</v>
      </c>
      <c r="E48">
        <v>33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3" t="s">
        <v>34</v>
      </c>
      <c r="K48" s="182">
        <v>525631</v>
      </c>
      <c r="L48" s="182">
        <v>823629</v>
      </c>
    </row>
    <row r="49" spans="1:12" x14ac:dyDescent="0.25">
      <c r="A49" t="s">
        <v>46</v>
      </c>
      <c r="B49" s="179">
        <v>44058</v>
      </c>
      <c r="C49">
        <v>49</v>
      </c>
      <c r="D49" t="s">
        <v>409</v>
      </c>
      <c r="E49">
        <v>29375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3" t="s">
        <v>31</v>
      </c>
      <c r="K49" s="182">
        <v>12031277</v>
      </c>
      <c r="L49" s="182">
        <v>6324982</v>
      </c>
    </row>
    <row r="50" spans="1:12" x14ac:dyDescent="0.25">
      <c r="A50" t="s">
        <v>46</v>
      </c>
      <c r="B50" s="179">
        <v>44058</v>
      </c>
      <c r="C50">
        <v>49</v>
      </c>
      <c r="D50" t="s">
        <v>410</v>
      </c>
      <c r="E50">
        <v>5815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3" t="s">
        <v>33</v>
      </c>
      <c r="K50" s="182">
        <v>2035025</v>
      </c>
      <c r="L50" s="182">
        <v>1050527</v>
      </c>
    </row>
    <row r="51" spans="1:12" x14ac:dyDescent="0.25">
      <c r="A51" t="s">
        <v>46</v>
      </c>
      <c r="B51" s="179">
        <v>44058</v>
      </c>
      <c r="C51">
        <v>49</v>
      </c>
      <c r="D51" t="s">
        <v>411</v>
      </c>
      <c r="E51">
        <v>1560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3" t="s">
        <v>30</v>
      </c>
      <c r="K51" s="182">
        <v>30509342</v>
      </c>
      <c r="L51" s="182">
        <v>22326299</v>
      </c>
    </row>
    <row r="52" spans="1:12" x14ac:dyDescent="0.25">
      <c r="A52" t="s">
        <v>46</v>
      </c>
      <c r="B52" s="179">
        <v>44058</v>
      </c>
      <c r="C52">
        <v>49</v>
      </c>
      <c r="D52" t="s">
        <v>412</v>
      </c>
      <c r="E52">
        <v>297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3" t="s">
        <v>32</v>
      </c>
      <c r="K52" s="182">
        <v>3365104</v>
      </c>
      <c r="L52" s="182">
        <v>1191572</v>
      </c>
    </row>
    <row r="53" spans="1:12" x14ac:dyDescent="0.25">
      <c r="A53" t="s">
        <v>46</v>
      </c>
      <c r="B53" s="179">
        <v>44058</v>
      </c>
      <c r="C53">
        <v>49</v>
      </c>
      <c r="D53" t="s">
        <v>413</v>
      </c>
      <c r="E53">
        <v>48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1">
        <v>9</v>
      </c>
      <c r="K53" s="182"/>
      <c r="L53" s="182"/>
    </row>
    <row r="54" spans="1:12" x14ac:dyDescent="0.25">
      <c r="A54" t="s">
        <v>47</v>
      </c>
      <c r="B54" s="179">
        <v>44058</v>
      </c>
      <c r="C54">
        <v>49</v>
      </c>
      <c r="D54" t="s">
        <v>403</v>
      </c>
      <c r="E54">
        <v>9743512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3" t="s">
        <v>34</v>
      </c>
      <c r="K54" s="182">
        <v>4070052</v>
      </c>
      <c r="L54" s="182">
        <v>1622135</v>
      </c>
    </row>
    <row r="55" spans="1:12" x14ac:dyDescent="0.25">
      <c r="A55" t="s">
        <v>47</v>
      </c>
      <c r="B55" s="179">
        <v>44058</v>
      </c>
      <c r="C55">
        <v>49</v>
      </c>
      <c r="D55" t="s">
        <v>404</v>
      </c>
      <c r="E55">
        <v>1372510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3" t="s">
        <v>31</v>
      </c>
      <c r="K55" s="182">
        <v>14386884</v>
      </c>
      <c r="L55" s="182">
        <v>7003484</v>
      </c>
    </row>
    <row r="56" spans="1:12" x14ac:dyDescent="0.25">
      <c r="A56" t="s">
        <v>47</v>
      </c>
      <c r="B56" s="179">
        <v>44058</v>
      </c>
      <c r="C56">
        <v>49</v>
      </c>
      <c r="D56" t="s">
        <v>405</v>
      </c>
      <c r="E56">
        <v>1613935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3" t="s">
        <v>33</v>
      </c>
      <c r="K56" s="182">
        <v>4728510</v>
      </c>
      <c r="L56" s="182">
        <v>1532841</v>
      </c>
    </row>
    <row r="57" spans="1:12" x14ac:dyDescent="0.25">
      <c r="A57" t="s">
        <v>47</v>
      </c>
      <c r="B57" s="179">
        <v>44058</v>
      </c>
      <c r="C57">
        <v>49</v>
      </c>
      <c r="D57" t="s">
        <v>406</v>
      </c>
      <c r="E57">
        <v>1959619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3" t="s">
        <v>30</v>
      </c>
      <c r="K57" s="182">
        <v>45357779</v>
      </c>
      <c r="L57" s="182">
        <v>26720448</v>
      </c>
    </row>
    <row r="58" spans="1:12" x14ac:dyDescent="0.25">
      <c r="A58" t="s">
        <v>47</v>
      </c>
      <c r="B58" s="179">
        <v>44058</v>
      </c>
      <c r="C58">
        <v>49</v>
      </c>
      <c r="D58" t="s">
        <v>407</v>
      </c>
      <c r="E58">
        <v>2157222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3" t="s">
        <v>32</v>
      </c>
      <c r="K58" s="182">
        <v>5705882</v>
      </c>
      <c r="L58" s="182">
        <v>1518844</v>
      </c>
    </row>
    <row r="59" spans="1:12" x14ac:dyDescent="0.25">
      <c r="A59" t="s">
        <v>47</v>
      </c>
      <c r="B59" s="179">
        <v>44058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1">
        <v>13</v>
      </c>
      <c r="K59" s="182"/>
      <c r="L59" s="182"/>
    </row>
    <row r="60" spans="1:12" x14ac:dyDescent="0.25">
      <c r="A60" t="s">
        <v>47</v>
      </c>
      <c r="B60" s="179">
        <v>44058</v>
      </c>
      <c r="C60">
        <v>49</v>
      </c>
      <c r="D60" t="s">
        <v>409</v>
      </c>
      <c r="E60">
        <v>2014832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3" t="s">
        <v>34</v>
      </c>
      <c r="K60" s="182">
        <v>11667236</v>
      </c>
      <c r="L60" s="182">
        <v>2115678</v>
      </c>
    </row>
    <row r="61" spans="1:12" x14ac:dyDescent="0.25">
      <c r="A61" t="s">
        <v>47</v>
      </c>
      <c r="B61" s="179">
        <v>44058</v>
      </c>
      <c r="C61">
        <v>49</v>
      </c>
      <c r="D61" t="s">
        <v>410</v>
      </c>
      <c r="E61">
        <v>272026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3" t="s">
        <v>31</v>
      </c>
      <c r="K61" s="182">
        <v>2148068</v>
      </c>
      <c r="L61" s="182">
        <v>220596</v>
      </c>
    </row>
    <row r="62" spans="1:12" x14ac:dyDescent="0.25">
      <c r="A62" t="s">
        <v>47</v>
      </c>
      <c r="B62" s="179">
        <v>44058</v>
      </c>
      <c r="C62">
        <v>49</v>
      </c>
      <c r="D62" t="s">
        <v>411</v>
      </c>
      <c r="E62">
        <v>172779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3" t="s">
        <v>33</v>
      </c>
      <c r="K62" s="182">
        <v>10679069</v>
      </c>
      <c r="L62" s="182">
        <v>1068949</v>
      </c>
    </row>
    <row r="63" spans="1:12" x14ac:dyDescent="0.25">
      <c r="A63" t="s">
        <v>47</v>
      </c>
      <c r="B63" s="179">
        <v>44058</v>
      </c>
      <c r="C63">
        <v>49</v>
      </c>
      <c r="D63" t="s">
        <v>412</v>
      </c>
      <c r="E63">
        <v>278729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3" t="s">
        <v>30</v>
      </c>
      <c r="K63" s="182">
        <v>36586284</v>
      </c>
      <c r="L63" s="182">
        <v>4428317</v>
      </c>
    </row>
    <row r="64" spans="1:12" x14ac:dyDescent="0.25">
      <c r="A64" t="s">
        <v>47</v>
      </c>
      <c r="B64" s="179">
        <v>44058</v>
      </c>
      <c r="C64">
        <v>49</v>
      </c>
      <c r="D64" t="s">
        <v>413</v>
      </c>
      <c r="E64">
        <v>551099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3" t="s">
        <v>32</v>
      </c>
      <c r="K64" s="182">
        <v>6252080</v>
      </c>
      <c r="L64" s="182">
        <v>468765</v>
      </c>
    </row>
    <row r="65" spans="1:12" x14ac:dyDescent="0.25">
      <c r="A65" t="s">
        <v>47</v>
      </c>
      <c r="B65" s="179">
        <v>44058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1">
        <v>14</v>
      </c>
      <c r="K65" s="182"/>
      <c r="L65" s="182"/>
    </row>
    <row r="66" spans="1:12" x14ac:dyDescent="0.25">
      <c r="A66" t="s">
        <v>48</v>
      </c>
      <c r="B66" s="179">
        <v>44058</v>
      </c>
      <c r="C66">
        <v>49</v>
      </c>
      <c r="D66" t="s">
        <v>403</v>
      </c>
      <c r="E66">
        <v>5104926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3" t="s">
        <v>34</v>
      </c>
      <c r="K66" s="182">
        <v>9901005</v>
      </c>
      <c r="L66" s="182">
        <v>972573</v>
      </c>
    </row>
    <row r="67" spans="1:12" x14ac:dyDescent="0.25">
      <c r="A67" t="s">
        <v>48</v>
      </c>
      <c r="B67" s="179">
        <v>44058</v>
      </c>
      <c r="C67">
        <v>49</v>
      </c>
      <c r="D67" t="s">
        <v>404</v>
      </c>
      <c r="E67">
        <v>983096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3" t="s">
        <v>31</v>
      </c>
      <c r="K67" s="182">
        <v>1395589</v>
      </c>
      <c r="L67" s="182">
        <v>225822</v>
      </c>
    </row>
    <row r="68" spans="1:12" x14ac:dyDescent="0.25">
      <c r="A68" t="s">
        <v>48</v>
      </c>
      <c r="B68" s="179">
        <v>44058</v>
      </c>
      <c r="C68">
        <v>49</v>
      </c>
      <c r="D68" t="s">
        <v>405</v>
      </c>
      <c r="E68">
        <v>726843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3" t="s">
        <v>33</v>
      </c>
      <c r="K68" s="182">
        <v>8097574</v>
      </c>
      <c r="L68" s="182">
        <v>955237</v>
      </c>
    </row>
    <row r="69" spans="1:12" x14ac:dyDescent="0.25">
      <c r="A69" t="s">
        <v>48</v>
      </c>
      <c r="B69" s="179">
        <v>44058</v>
      </c>
      <c r="C69">
        <v>49</v>
      </c>
      <c r="D69" t="s">
        <v>406</v>
      </c>
      <c r="E69">
        <v>733866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3" t="s">
        <v>30</v>
      </c>
      <c r="K69" s="182">
        <v>29668250</v>
      </c>
      <c r="L69" s="182">
        <v>4922045</v>
      </c>
    </row>
    <row r="70" spans="1:12" x14ac:dyDescent="0.25">
      <c r="A70" t="s">
        <v>48</v>
      </c>
      <c r="B70" s="179">
        <v>44058</v>
      </c>
      <c r="C70">
        <v>49</v>
      </c>
      <c r="D70" t="s">
        <v>407</v>
      </c>
      <c r="E70">
        <v>1387199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3" t="s">
        <v>32</v>
      </c>
      <c r="K70" s="182">
        <v>4887535</v>
      </c>
      <c r="L70" s="182">
        <v>524685</v>
      </c>
    </row>
    <row r="71" spans="1:12" x14ac:dyDescent="0.25">
      <c r="A71" t="s">
        <v>48</v>
      </c>
      <c r="B71" s="179">
        <v>44058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1">
        <v>15</v>
      </c>
      <c r="K71" s="182"/>
      <c r="L71" s="182"/>
    </row>
    <row r="72" spans="1:12" x14ac:dyDescent="0.25">
      <c r="A72" t="s">
        <v>48</v>
      </c>
      <c r="B72" s="179">
        <v>44058</v>
      </c>
      <c r="C72">
        <v>49</v>
      </c>
      <c r="D72" t="s">
        <v>409</v>
      </c>
      <c r="E72">
        <v>2379316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3" t="s">
        <v>34</v>
      </c>
      <c r="K72" s="182">
        <v>687</v>
      </c>
      <c r="L72" s="182">
        <v>303</v>
      </c>
    </row>
    <row r="73" spans="1:12" x14ac:dyDescent="0.25">
      <c r="A73" t="s">
        <v>48</v>
      </c>
      <c r="B73" s="179">
        <v>44058</v>
      </c>
      <c r="C73">
        <v>49</v>
      </c>
      <c r="D73" t="s">
        <v>410</v>
      </c>
      <c r="E73">
        <v>406476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3" t="s">
        <v>31</v>
      </c>
      <c r="K73" s="182">
        <v>14574</v>
      </c>
      <c r="L73" s="182">
        <v>9522</v>
      </c>
    </row>
    <row r="74" spans="1:12" x14ac:dyDescent="0.25">
      <c r="A74" t="s">
        <v>48</v>
      </c>
      <c r="B74" s="179">
        <v>44058</v>
      </c>
      <c r="C74">
        <v>49</v>
      </c>
      <c r="D74" t="s">
        <v>411</v>
      </c>
      <c r="E74">
        <v>154493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3" t="s">
        <v>33</v>
      </c>
      <c r="K74" s="182">
        <v>4370</v>
      </c>
      <c r="L74" s="182">
        <v>2380</v>
      </c>
    </row>
    <row r="75" spans="1:12" x14ac:dyDescent="0.25">
      <c r="A75" t="s">
        <v>48</v>
      </c>
      <c r="B75" s="179">
        <v>44058</v>
      </c>
      <c r="C75">
        <v>49</v>
      </c>
      <c r="D75" t="s">
        <v>412</v>
      </c>
      <c r="E75">
        <v>203585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3" t="s">
        <v>30</v>
      </c>
      <c r="K75" s="182">
        <v>179160</v>
      </c>
      <c r="L75" s="182">
        <v>91283</v>
      </c>
    </row>
    <row r="76" spans="1:12" x14ac:dyDescent="0.25">
      <c r="A76" t="s">
        <v>48</v>
      </c>
      <c r="B76" s="179">
        <v>44058</v>
      </c>
      <c r="C76">
        <v>49</v>
      </c>
      <c r="D76" t="s">
        <v>413</v>
      </c>
      <c r="E76">
        <v>247406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3" t="s">
        <v>32</v>
      </c>
      <c r="K76" s="182">
        <v>24200</v>
      </c>
      <c r="L76" s="182">
        <v>8231</v>
      </c>
    </row>
    <row r="77" spans="1:12" x14ac:dyDescent="0.25">
      <c r="A77" t="s">
        <v>48</v>
      </c>
      <c r="B77" s="179">
        <v>44058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1">
        <v>19</v>
      </c>
      <c r="K77" s="182"/>
      <c r="L77" s="182"/>
    </row>
    <row r="78" spans="1:12" x14ac:dyDescent="0.25">
      <c r="A78" t="s">
        <v>49</v>
      </c>
      <c r="B78" s="179">
        <v>44058</v>
      </c>
      <c r="C78">
        <v>49</v>
      </c>
      <c r="D78" t="s">
        <v>403</v>
      </c>
      <c r="E78">
        <v>30509342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3" t="s">
        <v>34</v>
      </c>
      <c r="K78" s="182">
        <v>3</v>
      </c>
      <c r="L78" s="182">
        <v>5</v>
      </c>
    </row>
    <row r="79" spans="1:12" x14ac:dyDescent="0.25">
      <c r="A79" t="s">
        <v>49</v>
      </c>
      <c r="B79" s="179">
        <v>44058</v>
      </c>
      <c r="C79">
        <v>49</v>
      </c>
      <c r="D79" t="s">
        <v>404</v>
      </c>
      <c r="E79">
        <v>12031277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83" t="s">
        <v>31</v>
      </c>
      <c r="K79" s="182">
        <v>1753</v>
      </c>
      <c r="L79" s="182">
        <v>726</v>
      </c>
    </row>
    <row r="80" spans="1:12" x14ac:dyDescent="0.25">
      <c r="A80" t="s">
        <v>49</v>
      </c>
      <c r="B80" s="179">
        <v>44058</v>
      </c>
      <c r="C80">
        <v>49</v>
      </c>
      <c r="D80" t="s">
        <v>405</v>
      </c>
      <c r="E80">
        <v>3365104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83" t="s">
        <v>33</v>
      </c>
      <c r="K80" s="182">
        <v>71</v>
      </c>
      <c r="L80" s="182">
        <v>31</v>
      </c>
    </row>
    <row r="81" spans="1:12" x14ac:dyDescent="0.25">
      <c r="A81" t="s">
        <v>49</v>
      </c>
      <c r="B81" s="179">
        <v>44058</v>
      </c>
      <c r="C81">
        <v>49</v>
      </c>
      <c r="D81" t="s">
        <v>406</v>
      </c>
      <c r="E81">
        <v>2035025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83" t="s">
        <v>30</v>
      </c>
      <c r="K81" s="182">
        <v>5371</v>
      </c>
      <c r="L81" s="182">
        <v>3286</v>
      </c>
    </row>
    <row r="82" spans="1:12" x14ac:dyDescent="0.25">
      <c r="A82" t="s">
        <v>49</v>
      </c>
      <c r="B82" s="179">
        <v>44058</v>
      </c>
      <c r="C82">
        <v>49</v>
      </c>
      <c r="D82" t="s">
        <v>407</v>
      </c>
      <c r="E82">
        <v>525631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83" t="s">
        <v>32</v>
      </c>
      <c r="K82" s="182">
        <v>309</v>
      </c>
      <c r="L82" s="182">
        <v>102</v>
      </c>
    </row>
    <row r="83" spans="1:12" x14ac:dyDescent="0.25">
      <c r="A83" t="s">
        <v>49</v>
      </c>
      <c r="B83" s="179">
        <v>44058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81">
        <v>17</v>
      </c>
      <c r="K83" s="182"/>
      <c r="L83" s="182"/>
    </row>
    <row r="84" spans="1:12" x14ac:dyDescent="0.25">
      <c r="A84" t="s">
        <v>49</v>
      </c>
      <c r="B84" s="179">
        <v>44058</v>
      </c>
      <c r="C84">
        <v>49</v>
      </c>
      <c r="D84" t="s">
        <v>409</v>
      </c>
      <c r="E84">
        <v>22326299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83" t="s">
        <v>31</v>
      </c>
      <c r="K84" s="182">
        <v>1494</v>
      </c>
      <c r="L84" s="182">
        <v>625</v>
      </c>
    </row>
    <row r="85" spans="1:12" x14ac:dyDescent="0.25">
      <c r="A85" t="s">
        <v>49</v>
      </c>
      <c r="B85" s="179">
        <v>44058</v>
      </c>
      <c r="C85">
        <v>49</v>
      </c>
      <c r="D85" t="s">
        <v>410</v>
      </c>
      <c r="E85">
        <v>6324982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83" t="s">
        <v>30</v>
      </c>
      <c r="K85" s="182">
        <v>184</v>
      </c>
      <c r="L85" s="182">
        <v>89</v>
      </c>
    </row>
    <row r="86" spans="1:12" x14ac:dyDescent="0.25">
      <c r="A86" t="s">
        <v>49</v>
      </c>
      <c r="B86" s="179">
        <v>44058</v>
      </c>
      <c r="C86">
        <v>49</v>
      </c>
      <c r="D86" t="s">
        <v>411</v>
      </c>
      <c r="E86">
        <v>1191572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81">
        <v>20</v>
      </c>
      <c r="K86" s="182"/>
      <c r="L86" s="182"/>
    </row>
    <row r="87" spans="1:12" x14ac:dyDescent="0.25">
      <c r="A87" t="s">
        <v>49</v>
      </c>
      <c r="B87" s="179">
        <v>44058</v>
      </c>
      <c r="C87">
        <v>49</v>
      </c>
      <c r="D87" t="s">
        <v>412</v>
      </c>
      <c r="E87">
        <v>1050527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83" t="s">
        <v>34</v>
      </c>
      <c r="K87" s="182">
        <v>16830115</v>
      </c>
      <c r="L87" s="182">
        <v>2313579</v>
      </c>
    </row>
    <row r="88" spans="1:12" x14ac:dyDescent="0.25">
      <c r="A88" t="s">
        <v>49</v>
      </c>
      <c r="B88" s="179">
        <v>44058</v>
      </c>
      <c r="C88">
        <v>49</v>
      </c>
      <c r="D88" t="s">
        <v>413</v>
      </c>
      <c r="E88">
        <v>823629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83" t="s">
        <v>31</v>
      </c>
      <c r="K88" s="182">
        <v>3345334</v>
      </c>
      <c r="L88" s="182">
        <v>346561</v>
      </c>
    </row>
    <row r="89" spans="1:12" x14ac:dyDescent="0.25">
      <c r="A89" t="s">
        <v>49</v>
      </c>
      <c r="B89" s="179">
        <v>44058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83" t="s">
        <v>33</v>
      </c>
      <c r="K89" s="182">
        <v>14715590</v>
      </c>
      <c r="L89" s="182">
        <v>1531494</v>
      </c>
    </row>
    <row r="90" spans="1:12" x14ac:dyDescent="0.25">
      <c r="A90" t="s">
        <v>51</v>
      </c>
      <c r="B90" s="179">
        <v>44058</v>
      </c>
      <c r="C90">
        <v>49</v>
      </c>
      <c r="D90" t="s">
        <v>403</v>
      </c>
      <c r="E90">
        <v>45357779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83" t="s">
        <v>30</v>
      </c>
      <c r="K90" s="182">
        <v>54754501</v>
      </c>
      <c r="L90" s="182">
        <v>6804481</v>
      </c>
    </row>
    <row r="91" spans="1:12" x14ac:dyDescent="0.25">
      <c r="A91" t="s">
        <v>51</v>
      </c>
      <c r="B91" s="179">
        <v>44058</v>
      </c>
      <c r="C91">
        <v>49</v>
      </c>
      <c r="D91" t="s">
        <v>404</v>
      </c>
      <c r="E91">
        <v>14386884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83" t="s">
        <v>32</v>
      </c>
      <c r="K91" s="182">
        <v>8877700</v>
      </c>
      <c r="L91" s="182">
        <v>712593</v>
      </c>
    </row>
    <row r="92" spans="1:12" x14ac:dyDescent="0.25">
      <c r="A92" t="s">
        <v>51</v>
      </c>
      <c r="B92" s="179">
        <v>44058</v>
      </c>
      <c r="C92">
        <v>49</v>
      </c>
      <c r="D92" t="s">
        <v>405</v>
      </c>
      <c r="E92">
        <v>5705882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51</v>
      </c>
      <c r="B93" s="179">
        <v>44058</v>
      </c>
      <c r="C93">
        <v>49</v>
      </c>
      <c r="D93" t="s">
        <v>406</v>
      </c>
      <c r="E93">
        <v>4728510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51</v>
      </c>
      <c r="B94" s="179">
        <v>44058</v>
      </c>
      <c r="C94">
        <v>49</v>
      </c>
      <c r="D94" t="s">
        <v>407</v>
      </c>
      <c r="E94">
        <v>4070052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9">
        <v>44058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9">
        <v>44058</v>
      </c>
      <c r="C96">
        <v>49</v>
      </c>
      <c r="D96" t="s">
        <v>409</v>
      </c>
      <c r="E96">
        <v>26720448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9">
        <v>44058</v>
      </c>
      <c r="C97">
        <v>49</v>
      </c>
      <c r="D97" t="s">
        <v>410</v>
      </c>
      <c r="E97">
        <v>7003484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9">
        <v>44058</v>
      </c>
      <c r="C98">
        <v>49</v>
      </c>
      <c r="D98" t="s">
        <v>411</v>
      </c>
      <c r="E98">
        <v>1518844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9">
        <v>44058</v>
      </c>
      <c r="C99">
        <v>49</v>
      </c>
      <c r="D99" t="s">
        <v>412</v>
      </c>
      <c r="E99">
        <v>1532841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9">
        <v>44058</v>
      </c>
      <c r="C100">
        <v>49</v>
      </c>
      <c r="D100" t="s">
        <v>413</v>
      </c>
      <c r="E100">
        <v>1622135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9">
        <v>44058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54</v>
      </c>
      <c r="B102" s="179">
        <v>44058</v>
      </c>
      <c r="C102">
        <v>49</v>
      </c>
      <c r="D102" t="s">
        <v>403</v>
      </c>
      <c r="E102">
        <v>36586284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54</v>
      </c>
      <c r="B103" s="179">
        <v>44058</v>
      </c>
      <c r="C103">
        <v>49</v>
      </c>
      <c r="D103" t="s">
        <v>404</v>
      </c>
      <c r="E103">
        <v>2148068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54</v>
      </c>
      <c r="B104" s="179">
        <v>44058</v>
      </c>
      <c r="C104">
        <v>49</v>
      </c>
      <c r="D104" t="s">
        <v>405</v>
      </c>
      <c r="E104">
        <v>6252080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9">
        <v>44058</v>
      </c>
      <c r="C105">
        <v>49</v>
      </c>
      <c r="D105" t="s">
        <v>406</v>
      </c>
      <c r="E105">
        <v>10679069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9">
        <v>44058</v>
      </c>
      <c r="C106">
        <v>49</v>
      </c>
      <c r="D106" t="s">
        <v>407</v>
      </c>
      <c r="E106">
        <v>11667236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9">
        <v>44058</v>
      </c>
      <c r="C107">
        <v>49</v>
      </c>
      <c r="D107" t="s">
        <v>408</v>
      </c>
      <c r="E107">
        <v>31682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9">
        <v>44058</v>
      </c>
      <c r="C108">
        <v>49</v>
      </c>
      <c r="D108" t="s">
        <v>409</v>
      </c>
      <c r="E108">
        <v>4428317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54</v>
      </c>
      <c r="B109" s="179">
        <v>44058</v>
      </c>
      <c r="C109">
        <v>49</v>
      </c>
      <c r="D109" t="s">
        <v>410</v>
      </c>
      <c r="E109">
        <v>220596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54</v>
      </c>
      <c r="B110" s="179">
        <v>44058</v>
      </c>
      <c r="C110">
        <v>49</v>
      </c>
      <c r="D110" t="s">
        <v>411</v>
      </c>
      <c r="E110">
        <v>468765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9">
        <v>44058</v>
      </c>
      <c r="C111">
        <v>49</v>
      </c>
      <c r="D111" t="s">
        <v>412</v>
      </c>
      <c r="E111">
        <v>1068949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9">
        <v>44058</v>
      </c>
      <c r="C112">
        <v>49</v>
      </c>
      <c r="D112" t="s">
        <v>413</v>
      </c>
      <c r="E112">
        <v>2115678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9">
        <v>44058</v>
      </c>
      <c r="C113">
        <v>49</v>
      </c>
      <c r="D113" t="s">
        <v>414</v>
      </c>
      <c r="E113">
        <v>13201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79">
        <v>44058</v>
      </c>
      <c r="C114">
        <v>49</v>
      </c>
      <c r="D114" t="s">
        <v>403</v>
      </c>
      <c r="E114">
        <v>29668250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55</v>
      </c>
      <c r="B115" s="179">
        <v>44058</v>
      </c>
      <c r="C115">
        <v>49</v>
      </c>
      <c r="D115" t="s">
        <v>404</v>
      </c>
      <c r="E115">
        <v>1395589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55</v>
      </c>
      <c r="B116" s="179">
        <v>44058</v>
      </c>
      <c r="C116">
        <v>49</v>
      </c>
      <c r="D116" t="s">
        <v>405</v>
      </c>
      <c r="E116">
        <v>4887535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9">
        <v>44058</v>
      </c>
      <c r="C117">
        <v>49</v>
      </c>
      <c r="D117" t="s">
        <v>406</v>
      </c>
      <c r="E117">
        <v>8097574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9">
        <v>44058</v>
      </c>
      <c r="C118">
        <v>49</v>
      </c>
      <c r="D118" t="s">
        <v>407</v>
      </c>
      <c r="E118">
        <v>9901005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9">
        <v>44058</v>
      </c>
      <c r="C119">
        <v>49</v>
      </c>
      <c r="D119" t="s">
        <v>408</v>
      </c>
      <c r="E119">
        <v>8787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9">
        <v>44058</v>
      </c>
      <c r="C120">
        <v>49</v>
      </c>
      <c r="D120" t="s">
        <v>409</v>
      </c>
      <c r="E120">
        <v>4922045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55</v>
      </c>
      <c r="B121" s="179">
        <v>44058</v>
      </c>
      <c r="C121">
        <v>49</v>
      </c>
      <c r="D121" t="s">
        <v>410</v>
      </c>
      <c r="E121">
        <v>225822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55</v>
      </c>
      <c r="B122" s="179">
        <v>44058</v>
      </c>
      <c r="C122">
        <v>49</v>
      </c>
      <c r="D122" t="s">
        <v>411</v>
      </c>
      <c r="E122">
        <v>524685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9">
        <v>44058</v>
      </c>
      <c r="C123">
        <v>49</v>
      </c>
      <c r="D123" t="s">
        <v>412</v>
      </c>
      <c r="E123">
        <v>955237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9">
        <v>44058</v>
      </c>
      <c r="C124">
        <v>49</v>
      </c>
      <c r="D124" t="s">
        <v>413</v>
      </c>
      <c r="E124">
        <v>972573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9">
        <v>44058</v>
      </c>
      <c r="C125">
        <v>49</v>
      </c>
      <c r="D125" t="s">
        <v>414</v>
      </c>
      <c r="E125">
        <v>12584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79">
        <v>44058</v>
      </c>
      <c r="C126">
        <v>49</v>
      </c>
      <c r="D126" t="s">
        <v>403</v>
      </c>
      <c r="E126">
        <v>179160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56</v>
      </c>
      <c r="B127" s="179">
        <v>44058</v>
      </c>
      <c r="C127">
        <v>49</v>
      </c>
      <c r="D127" t="s">
        <v>404</v>
      </c>
      <c r="E127">
        <v>14574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56</v>
      </c>
      <c r="B128" s="179">
        <v>44058</v>
      </c>
      <c r="C128">
        <v>49</v>
      </c>
      <c r="D128" t="s">
        <v>405</v>
      </c>
      <c r="E128">
        <v>24200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9">
        <v>44058</v>
      </c>
      <c r="C129">
        <v>49</v>
      </c>
      <c r="D129" t="s">
        <v>406</v>
      </c>
      <c r="E129">
        <v>4370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9">
        <v>44058</v>
      </c>
      <c r="C130">
        <v>49</v>
      </c>
      <c r="D130" t="s">
        <v>407</v>
      </c>
      <c r="E130">
        <v>687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9">
        <v>44058</v>
      </c>
      <c r="C131">
        <v>49</v>
      </c>
      <c r="D131" t="s">
        <v>408</v>
      </c>
      <c r="E131">
        <v>1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9">
        <v>44058</v>
      </c>
      <c r="C132">
        <v>49</v>
      </c>
      <c r="D132" t="s">
        <v>409</v>
      </c>
      <c r="E132">
        <v>91283</v>
      </c>
      <c r="F132" t="str">
        <f t="shared" ref="F132:F163" si="10">TRIM(MID(D132,4,50))</f>
        <v>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25">
      <c r="A133" t="s">
        <v>56</v>
      </c>
      <c r="B133" s="179">
        <v>44058</v>
      </c>
      <c r="C133">
        <v>49</v>
      </c>
      <c r="D133" t="s">
        <v>410</v>
      </c>
      <c r="E133">
        <v>9522</v>
      </c>
      <c r="F133" t="str">
        <f t="shared" si="10"/>
        <v>Low Income Residential</v>
      </c>
      <c r="G133">
        <f t="shared" si="11"/>
        <v>15</v>
      </c>
      <c r="H133" t="str">
        <f t="shared" si="12"/>
        <v>G</v>
      </c>
    </row>
    <row r="134" spans="1:8" x14ac:dyDescent="0.25">
      <c r="A134" t="s">
        <v>56</v>
      </c>
      <c r="B134" s="179">
        <v>44058</v>
      </c>
      <c r="C134">
        <v>49</v>
      </c>
      <c r="D134" t="s">
        <v>411</v>
      </c>
      <c r="E134">
        <v>8231</v>
      </c>
      <c r="F134" t="str">
        <f t="shared" si="10"/>
        <v>Small C&amp;I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9">
        <v>44058</v>
      </c>
      <c r="C135">
        <v>49</v>
      </c>
      <c r="D135" t="s">
        <v>412</v>
      </c>
      <c r="E135">
        <v>2380</v>
      </c>
      <c r="F135" t="str">
        <f t="shared" si="10"/>
        <v>Medium C&amp;I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9">
        <v>44058</v>
      </c>
      <c r="C136">
        <v>49</v>
      </c>
      <c r="D136" t="s">
        <v>413</v>
      </c>
      <c r="E136">
        <v>303</v>
      </c>
      <c r="F136" t="str">
        <f t="shared" si="10"/>
        <v>Large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9">
        <v>44058</v>
      </c>
      <c r="C137">
        <v>49</v>
      </c>
      <c r="D137" t="s">
        <v>414</v>
      </c>
      <c r="E137">
        <v>9</v>
      </c>
      <c r="F137" t="str">
        <f t="shared" si="10"/>
        <v>OTHER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61</v>
      </c>
      <c r="B138" s="179">
        <v>44058</v>
      </c>
      <c r="C138">
        <v>49</v>
      </c>
      <c r="D138" t="s">
        <v>403</v>
      </c>
      <c r="E138">
        <v>184</v>
      </c>
      <c r="F138" t="str">
        <f t="shared" si="10"/>
        <v>Residential</v>
      </c>
      <c r="G138">
        <f t="shared" si="11"/>
        <v>17</v>
      </c>
      <c r="H138" t="str">
        <f t="shared" si="12"/>
        <v>E</v>
      </c>
    </row>
    <row r="139" spans="1:8" x14ac:dyDescent="0.25">
      <c r="A139" t="s">
        <v>61</v>
      </c>
      <c r="B139" s="179">
        <v>44058</v>
      </c>
      <c r="C139">
        <v>49</v>
      </c>
      <c r="D139" t="s">
        <v>404</v>
      </c>
      <c r="E139">
        <v>1494</v>
      </c>
      <c r="F139" t="str">
        <f t="shared" si="10"/>
        <v>Low Income Residential</v>
      </c>
      <c r="G139">
        <f t="shared" si="11"/>
        <v>17</v>
      </c>
      <c r="H139" t="str">
        <f t="shared" si="12"/>
        <v>E</v>
      </c>
    </row>
    <row r="140" spans="1:8" x14ac:dyDescent="0.25">
      <c r="A140" t="s">
        <v>61</v>
      </c>
      <c r="B140" s="179">
        <v>44058</v>
      </c>
      <c r="C140">
        <v>49</v>
      </c>
      <c r="D140" t="s">
        <v>409</v>
      </c>
      <c r="E140">
        <v>89</v>
      </c>
      <c r="F140" t="str">
        <f t="shared" si="10"/>
        <v>Residential</v>
      </c>
      <c r="G140">
        <f t="shared" si="11"/>
        <v>17</v>
      </c>
      <c r="H140" t="str">
        <f t="shared" si="12"/>
        <v>G</v>
      </c>
    </row>
    <row r="141" spans="1:8" x14ac:dyDescent="0.25">
      <c r="A141" t="s">
        <v>61</v>
      </c>
      <c r="B141" s="179">
        <v>44058</v>
      </c>
      <c r="C141">
        <v>49</v>
      </c>
      <c r="D141" t="s">
        <v>410</v>
      </c>
      <c r="E141">
        <v>625</v>
      </c>
      <c r="F141" t="str">
        <f t="shared" si="10"/>
        <v>Low Income Residential</v>
      </c>
      <c r="G141">
        <f t="shared" si="11"/>
        <v>17</v>
      </c>
      <c r="H141" t="str">
        <f t="shared" si="12"/>
        <v>G</v>
      </c>
    </row>
    <row r="142" spans="1:8" x14ac:dyDescent="0.25">
      <c r="A142" t="s">
        <v>63</v>
      </c>
      <c r="B142" s="179">
        <v>44058</v>
      </c>
      <c r="C142">
        <v>49</v>
      </c>
      <c r="D142" t="s">
        <v>403</v>
      </c>
      <c r="E142">
        <v>5371</v>
      </c>
      <c r="F142" t="str">
        <f t="shared" si="10"/>
        <v>Residential</v>
      </c>
      <c r="G142">
        <f t="shared" si="11"/>
        <v>19</v>
      </c>
      <c r="H142" t="str">
        <f t="shared" si="12"/>
        <v>E</v>
      </c>
    </row>
    <row r="143" spans="1:8" x14ac:dyDescent="0.25">
      <c r="A143" t="s">
        <v>63</v>
      </c>
      <c r="B143" s="179">
        <v>44058</v>
      </c>
      <c r="C143">
        <v>49</v>
      </c>
      <c r="D143" t="s">
        <v>404</v>
      </c>
      <c r="E143">
        <v>1753</v>
      </c>
      <c r="F143" t="str">
        <f t="shared" si="10"/>
        <v>Low Income Residential</v>
      </c>
      <c r="G143">
        <f t="shared" si="11"/>
        <v>19</v>
      </c>
      <c r="H143" t="str">
        <f t="shared" si="12"/>
        <v>E</v>
      </c>
    </row>
    <row r="144" spans="1:8" x14ac:dyDescent="0.25">
      <c r="A144" t="s">
        <v>63</v>
      </c>
      <c r="B144" s="179">
        <v>44058</v>
      </c>
      <c r="C144">
        <v>49</v>
      </c>
      <c r="D144" t="s">
        <v>405</v>
      </c>
      <c r="E144">
        <v>309</v>
      </c>
      <c r="F144" t="str">
        <f t="shared" si="10"/>
        <v>Small C&amp;I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9">
        <v>44058</v>
      </c>
      <c r="C145">
        <v>49</v>
      </c>
      <c r="D145" t="s">
        <v>406</v>
      </c>
      <c r="E145">
        <v>71</v>
      </c>
      <c r="F145" t="str">
        <f t="shared" si="10"/>
        <v>Medium C&amp;I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9">
        <v>44058</v>
      </c>
      <c r="C146">
        <v>49</v>
      </c>
      <c r="D146" t="s">
        <v>407</v>
      </c>
      <c r="E146">
        <v>3</v>
      </c>
      <c r="F146" t="str">
        <f t="shared" si="10"/>
        <v>Large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9">
        <v>44058</v>
      </c>
      <c r="C147">
        <v>49</v>
      </c>
      <c r="D147" t="s">
        <v>409</v>
      </c>
      <c r="E147">
        <v>3286</v>
      </c>
      <c r="F147" t="str">
        <f t="shared" si="10"/>
        <v>Residential</v>
      </c>
      <c r="G147">
        <f t="shared" si="11"/>
        <v>19</v>
      </c>
      <c r="H147" t="str">
        <f t="shared" si="12"/>
        <v>G</v>
      </c>
    </row>
    <row r="148" spans="1:8" x14ac:dyDescent="0.25">
      <c r="A148" t="s">
        <v>63</v>
      </c>
      <c r="B148" s="179">
        <v>44058</v>
      </c>
      <c r="C148">
        <v>49</v>
      </c>
      <c r="D148" t="s">
        <v>410</v>
      </c>
      <c r="E148">
        <v>726</v>
      </c>
      <c r="F148" t="str">
        <f t="shared" si="10"/>
        <v>Low Income Residential</v>
      </c>
      <c r="G148">
        <f t="shared" si="11"/>
        <v>19</v>
      </c>
      <c r="H148" t="str">
        <f t="shared" si="12"/>
        <v>G</v>
      </c>
    </row>
    <row r="149" spans="1:8" x14ac:dyDescent="0.25">
      <c r="A149" t="s">
        <v>63</v>
      </c>
      <c r="B149" s="179">
        <v>44058</v>
      </c>
      <c r="C149">
        <v>49</v>
      </c>
      <c r="D149" t="s">
        <v>411</v>
      </c>
      <c r="E149">
        <v>102</v>
      </c>
      <c r="F149" t="str">
        <f t="shared" si="10"/>
        <v>Small C&amp;I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9">
        <v>44058</v>
      </c>
      <c r="C150">
        <v>49</v>
      </c>
      <c r="D150" t="s">
        <v>412</v>
      </c>
      <c r="E150">
        <v>31</v>
      </c>
      <c r="F150" t="str">
        <f t="shared" si="10"/>
        <v>Medium C&amp;I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9">
        <v>44058</v>
      </c>
      <c r="C151">
        <v>49</v>
      </c>
      <c r="D151" t="s">
        <v>413</v>
      </c>
      <c r="E151">
        <v>5</v>
      </c>
      <c r="F151" t="str">
        <f t="shared" si="10"/>
        <v>Large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420</v>
      </c>
      <c r="B152" s="179">
        <v>44058</v>
      </c>
      <c r="C152">
        <v>49</v>
      </c>
      <c r="D152" t="s">
        <v>403</v>
      </c>
      <c r="E152">
        <v>54754501</v>
      </c>
      <c r="F152" t="str">
        <f t="shared" si="10"/>
        <v>Residential</v>
      </c>
      <c r="G152">
        <f t="shared" si="11"/>
        <v>20</v>
      </c>
      <c r="H152" t="str">
        <f t="shared" si="12"/>
        <v>E</v>
      </c>
    </row>
    <row r="153" spans="1:8" x14ac:dyDescent="0.25">
      <c r="A153" t="s">
        <v>420</v>
      </c>
      <c r="B153" s="179">
        <v>44058</v>
      </c>
      <c r="C153">
        <v>49</v>
      </c>
      <c r="D153" t="s">
        <v>404</v>
      </c>
      <c r="E153">
        <v>3345334</v>
      </c>
      <c r="F153" t="str">
        <f t="shared" si="10"/>
        <v>Low Income Residential</v>
      </c>
      <c r="G153">
        <f t="shared" si="11"/>
        <v>20</v>
      </c>
      <c r="H153" t="str">
        <f t="shared" si="12"/>
        <v>E</v>
      </c>
    </row>
    <row r="154" spans="1:8" x14ac:dyDescent="0.25">
      <c r="A154" t="s">
        <v>420</v>
      </c>
      <c r="B154" s="179">
        <v>44058</v>
      </c>
      <c r="C154">
        <v>49</v>
      </c>
      <c r="D154" t="s">
        <v>405</v>
      </c>
      <c r="E154">
        <v>8877700</v>
      </c>
      <c r="F154" t="str">
        <f t="shared" si="10"/>
        <v>Small C&amp;I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9">
        <v>44058</v>
      </c>
      <c r="C155">
        <v>49</v>
      </c>
      <c r="D155" t="s">
        <v>406</v>
      </c>
      <c r="E155">
        <v>14715590</v>
      </c>
      <c r="F155" t="str">
        <f t="shared" si="10"/>
        <v>Medium C&amp;I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9">
        <v>44058</v>
      </c>
      <c r="C156">
        <v>49</v>
      </c>
      <c r="D156" t="s">
        <v>407</v>
      </c>
      <c r="E156">
        <v>16830115</v>
      </c>
      <c r="F156" t="str">
        <f t="shared" si="10"/>
        <v>Large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9">
        <v>44058</v>
      </c>
      <c r="C157">
        <v>49</v>
      </c>
      <c r="D157" t="s">
        <v>408</v>
      </c>
      <c r="E157">
        <v>31682</v>
      </c>
      <c r="F157" t="str">
        <f t="shared" si="10"/>
        <v>OTHER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9">
        <v>44058</v>
      </c>
      <c r="C158">
        <v>49</v>
      </c>
      <c r="D158" t="s">
        <v>409</v>
      </c>
      <c r="E158">
        <v>6804481</v>
      </c>
      <c r="F158" t="str">
        <f t="shared" si="10"/>
        <v>Residential</v>
      </c>
      <c r="G158">
        <f t="shared" si="11"/>
        <v>20</v>
      </c>
      <c r="H158" t="str">
        <f t="shared" si="12"/>
        <v>G</v>
      </c>
    </row>
    <row r="159" spans="1:8" x14ac:dyDescent="0.25">
      <c r="A159" t="s">
        <v>420</v>
      </c>
      <c r="B159" s="179">
        <v>44058</v>
      </c>
      <c r="C159">
        <v>49</v>
      </c>
      <c r="D159" t="s">
        <v>410</v>
      </c>
      <c r="E159">
        <v>346561</v>
      </c>
      <c r="F159" t="str">
        <f t="shared" si="10"/>
        <v>Low Income Residential</v>
      </c>
      <c r="G159">
        <f t="shared" si="11"/>
        <v>20</v>
      </c>
      <c r="H159" t="str">
        <f t="shared" si="12"/>
        <v>G</v>
      </c>
    </row>
    <row r="160" spans="1:8" x14ac:dyDescent="0.25">
      <c r="A160" t="s">
        <v>420</v>
      </c>
      <c r="B160" s="179">
        <v>44058</v>
      </c>
      <c r="C160">
        <v>49</v>
      </c>
      <c r="D160" t="s">
        <v>411</v>
      </c>
      <c r="E160">
        <v>712593</v>
      </c>
      <c r="F160" t="str">
        <f t="shared" si="10"/>
        <v>Small C&amp;I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9">
        <v>44058</v>
      </c>
      <c r="C161">
        <v>49</v>
      </c>
      <c r="D161" t="s">
        <v>412</v>
      </c>
      <c r="E161">
        <v>1531494</v>
      </c>
      <c r="F161" t="str">
        <f t="shared" si="10"/>
        <v>Medium C&amp;I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9">
        <v>44058</v>
      </c>
      <c r="C162">
        <v>49</v>
      </c>
      <c r="D162" t="s">
        <v>413</v>
      </c>
      <c r="E162">
        <v>2313579</v>
      </c>
      <c r="F162" t="str">
        <f t="shared" si="10"/>
        <v>Large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9">
        <v>44058</v>
      </c>
      <c r="C163">
        <v>49</v>
      </c>
      <c r="D163" t="s">
        <v>414</v>
      </c>
      <c r="E163">
        <v>13233</v>
      </c>
      <c r="F163" t="str">
        <f t="shared" si="10"/>
        <v>OTHER</v>
      </c>
      <c r="G163">
        <f t="shared" si="11"/>
        <v>20</v>
      </c>
      <c r="H163" t="str">
        <f t="shared" si="12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393"/>
  <sheetViews>
    <sheetView topLeftCell="Q1" workbookViewId="0">
      <selection activeCell="AC13" sqref="AC13:AC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5" customWidth="1"/>
    <col min="20" max="20" width="24.140625" customWidth="1"/>
    <col min="21" max="21" width="2.7109375" style="185" customWidth="1"/>
    <col min="22" max="22" width="26.42578125" bestFit="1" customWidth="1"/>
    <col min="23" max="23" width="16.28515625" bestFit="1" customWidth="1"/>
    <col min="24" max="27" width="12" bestFit="1" customWidth="1"/>
    <col min="28" max="29" width="11" bestFit="1" customWidth="1"/>
    <col min="30" max="30" width="9.140625" bestFit="1" customWidth="1"/>
    <col min="31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80" t="s">
        <v>116</v>
      </c>
      <c r="W1" t="s">
        <v>551</v>
      </c>
      <c r="Y1" s="191" t="s">
        <v>577</v>
      </c>
      <c r="Z1" s="190"/>
      <c r="AA1" s="190"/>
      <c r="AB1" s="190"/>
      <c r="AC1" s="190"/>
      <c r="AD1" s="190"/>
      <c r="AE1" s="190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2">
        <v>1012</v>
      </c>
      <c r="T2" t="s">
        <v>539</v>
      </c>
      <c r="V2" s="180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2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0">
        <v>1247</v>
      </c>
      <c r="T4" t="s">
        <v>539</v>
      </c>
      <c r="V4" s="180" t="s">
        <v>161</v>
      </c>
      <c r="W4" s="180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0">
        <v>1301</v>
      </c>
      <c r="T5" t="s">
        <v>540</v>
      </c>
      <c r="W5">
        <v>2020</v>
      </c>
      <c r="AD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0">
        <v>2107</v>
      </c>
      <c r="T6" t="s">
        <v>541</v>
      </c>
      <c r="V6" s="180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0">
        <v>2121</v>
      </c>
      <c r="T7" t="s">
        <v>541</v>
      </c>
      <c r="V7" s="181" t="s">
        <v>545</v>
      </c>
      <c r="W7" s="182">
        <v>262620380</v>
      </c>
      <c r="X7" s="182">
        <v>206990343</v>
      </c>
      <c r="Y7" s="182">
        <v>202833419</v>
      </c>
      <c r="Z7" s="182">
        <v>205593448</v>
      </c>
      <c r="AA7" s="182">
        <v>201016204</v>
      </c>
      <c r="AB7" s="182">
        <v>210448899</v>
      </c>
      <c r="AC7" s="182">
        <v>316255729</v>
      </c>
      <c r="AD7" s="182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20">
        <v>2131</v>
      </c>
      <c r="T8" t="s">
        <v>541</v>
      </c>
      <c r="V8" s="181" t="s">
        <v>546</v>
      </c>
      <c r="W8" s="182">
        <v>19548134</v>
      </c>
      <c r="X8" s="182">
        <v>16158060</v>
      </c>
      <c r="Y8" s="182">
        <v>16532919</v>
      </c>
      <c r="Z8" s="182">
        <v>16772046</v>
      </c>
      <c r="AA8" s="182">
        <v>16426723</v>
      </c>
      <c r="AB8" s="182">
        <v>16372521</v>
      </c>
      <c r="AC8" s="182">
        <v>23097518</v>
      </c>
      <c r="AD8" s="182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20">
        <v>2221</v>
      </c>
      <c r="T9" t="s">
        <v>542</v>
      </c>
      <c r="V9" s="181" t="s">
        <v>548</v>
      </c>
      <c r="W9" s="182">
        <v>61534981</v>
      </c>
      <c r="X9" s="182">
        <v>53902635</v>
      </c>
      <c r="Y9" s="182">
        <v>55649222</v>
      </c>
      <c r="Z9" s="182">
        <v>50309117</v>
      </c>
      <c r="AA9" s="182">
        <v>47525067</v>
      </c>
      <c r="AB9" s="182">
        <v>48592143</v>
      </c>
      <c r="AC9" s="182">
        <v>59189208</v>
      </c>
      <c r="AD9" s="182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0">
        <v>2231</v>
      </c>
      <c r="T10" t="s">
        <v>542</v>
      </c>
      <c r="V10" s="181" t="s">
        <v>549</v>
      </c>
      <c r="W10" s="182">
        <v>114468573</v>
      </c>
      <c r="X10" s="182">
        <v>98574412</v>
      </c>
      <c r="Y10" s="182">
        <v>97883566</v>
      </c>
      <c r="Z10" s="182">
        <v>90268378</v>
      </c>
      <c r="AA10" s="182">
        <v>80854270</v>
      </c>
      <c r="AB10" s="182">
        <v>87178918</v>
      </c>
      <c r="AC10" s="182">
        <v>107114514</v>
      </c>
      <c r="AD10" s="182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0">
        <v>2237</v>
      </c>
      <c r="T11" t="s">
        <v>542</v>
      </c>
      <c r="V11" s="181" t="s">
        <v>547</v>
      </c>
      <c r="W11" s="182">
        <v>87811988</v>
      </c>
      <c r="X11" s="182">
        <v>207125038</v>
      </c>
      <c r="Y11" s="182">
        <v>200865529</v>
      </c>
      <c r="Z11" s="182">
        <v>194538447</v>
      </c>
      <c r="AA11" s="182">
        <v>183548784</v>
      </c>
      <c r="AB11" s="182">
        <v>184674869</v>
      </c>
      <c r="AC11" s="182">
        <v>196177855</v>
      </c>
      <c r="AD11" s="182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0">
        <v>2321</v>
      </c>
      <c r="T12" t="s">
        <v>544</v>
      </c>
      <c r="V12" s="181" t="s">
        <v>550</v>
      </c>
      <c r="W12" s="182">
        <v>6888930</v>
      </c>
      <c r="X12" s="182">
        <v>4392895</v>
      </c>
      <c r="Y12" s="182">
        <v>3431906</v>
      </c>
      <c r="Z12" s="182">
        <v>5570054</v>
      </c>
      <c r="AA12" s="182">
        <v>2916615</v>
      </c>
      <c r="AB12" s="182">
        <v>2863915</v>
      </c>
      <c r="AC12" s="182">
        <v>1633421</v>
      </c>
      <c r="AD12" s="182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0">
        <v>2331</v>
      </c>
      <c r="T13" t="s">
        <v>544</v>
      </c>
      <c r="V13" s="181" t="s">
        <v>539</v>
      </c>
      <c r="W13" s="182">
        <v>32681622.440000001</v>
      </c>
      <c r="X13" s="182">
        <v>26891595.940000001</v>
      </c>
      <c r="Y13" s="182">
        <v>24525003.960000001</v>
      </c>
      <c r="Z13" s="182">
        <v>19615784.310000002</v>
      </c>
      <c r="AA13" s="182">
        <v>15561691.289999999</v>
      </c>
      <c r="AB13" s="182">
        <v>6217087.0900000008</v>
      </c>
      <c r="AC13" s="182">
        <v>4176985.91</v>
      </c>
      <c r="AD13" s="182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0">
        <v>2367</v>
      </c>
      <c r="T14" t="s">
        <v>544</v>
      </c>
      <c r="V14" s="181" t="s">
        <v>540</v>
      </c>
      <c r="W14" s="182">
        <v>2617300.7199999997</v>
      </c>
      <c r="X14" s="182">
        <v>2166551.7799999998</v>
      </c>
      <c r="Y14" s="182">
        <v>2251811.11</v>
      </c>
      <c r="Z14" s="182">
        <v>1905658.52</v>
      </c>
      <c r="AA14" s="182">
        <v>1520925.58</v>
      </c>
      <c r="AB14" s="182">
        <v>623307.87</v>
      </c>
      <c r="AC14" s="182">
        <v>427509.81</v>
      </c>
      <c r="AD14" s="182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0">
        <v>2421</v>
      </c>
      <c r="T15" t="s">
        <v>544</v>
      </c>
      <c r="V15" s="181" t="s">
        <v>541</v>
      </c>
      <c r="W15" s="182">
        <v>4590908.2</v>
      </c>
      <c r="X15" s="182">
        <v>4217782.42</v>
      </c>
      <c r="Y15" s="182">
        <v>3261716.7399999998</v>
      </c>
      <c r="Z15" s="182">
        <v>2420365.9500000002</v>
      </c>
      <c r="AA15" s="182">
        <v>1692684.38</v>
      </c>
      <c r="AB15" s="182">
        <v>619986.22</v>
      </c>
      <c r="AC15" s="182">
        <v>385012.3</v>
      </c>
      <c r="AD15" s="182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0">
        <v>2431</v>
      </c>
      <c r="T16" t="s">
        <v>544</v>
      </c>
      <c r="V16" s="181" t="s">
        <v>542</v>
      </c>
      <c r="W16" s="182">
        <v>9299136.5099999998</v>
      </c>
      <c r="X16" s="182">
        <v>8235337.3499999996</v>
      </c>
      <c r="Y16" s="182">
        <v>7447784.9500000002</v>
      </c>
      <c r="Z16" s="182">
        <v>5535813.2799999993</v>
      </c>
      <c r="AA16" s="182">
        <v>4234943.55</v>
      </c>
      <c r="AB16" s="182">
        <v>2026609.1</v>
      </c>
      <c r="AC16" s="182">
        <v>1495649.7299999997</v>
      </c>
      <c r="AD16" s="182"/>
    </row>
    <row r="17" spans="1:30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0">
        <v>2496</v>
      </c>
      <c r="T17" t="s">
        <v>544</v>
      </c>
      <c r="V17" s="181" t="s">
        <v>544</v>
      </c>
      <c r="W17" s="182">
        <v>15936600.929999998</v>
      </c>
      <c r="X17" s="182">
        <v>14894945.259999998</v>
      </c>
      <c r="Y17" s="182">
        <v>13898101.58</v>
      </c>
      <c r="Z17" s="182">
        <v>12555855.029999997</v>
      </c>
      <c r="AA17" s="182">
        <v>11010028.880000003</v>
      </c>
      <c r="AB17" s="182">
        <v>8191903.7200000016</v>
      </c>
      <c r="AC17" s="182">
        <v>7276786.21</v>
      </c>
      <c r="AD17" s="182"/>
    </row>
    <row r="18" spans="1:30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0">
        <v>3321</v>
      </c>
      <c r="T18" t="s">
        <v>544</v>
      </c>
      <c r="V18" s="181" t="s">
        <v>543</v>
      </c>
      <c r="W18" s="182">
        <v>1264.8399999999999</v>
      </c>
      <c r="X18" s="182">
        <v>1070.17</v>
      </c>
      <c r="Y18" s="182">
        <v>1075.32</v>
      </c>
      <c r="Z18" s="182">
        <v>702.46</v>
      </c>
      <c r="AA18" s="182">
        <v>435.43</v>
      </c>
      <c r="AB18" s="182">
        <v>340.96000000000004</v>
      </c>
      <c r="AC18" s="182">
        <v>497.05</v>
      </c>
      <c r="AD18" s="182"/>
    </row>
    <row r="19" spans="1:30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0">
        <v>3331</v>
      </c>
      <c r="T19" t="s">
        <v>544</v>
      </c>
      <c r="V19" s="181" t="s">
        <v>57</v>
      </c>
      <c r="W19" s="182"/>
      <c r="X19" s="182"/>
      <c r="Y19" s="182"/>
      <c r="Z19" s="182"/>
      <c r="AA19" s="182"/>
      <c r="AB19" s="182"/>
      <c r="AC19" s="182"/>
      <c r="AD19" s="182"/>
    </row>
    <row r="20" spans="1:30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0">
        <v>3367</v>
      </c>
      <c r="T20" t="s">
        <v>544</v>
      </c>
    </row>
    <row r="21" spans="1:30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0">
        <v>3421</v>
      </c>
      <c r="T21" t="s">
        <v>544</v>
      </c>
    </row>
    <row r="22" spans="1:30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0">
        <v>3496</v>
      </c>
      <c r="T22" t="s">
        <v>544</v>
      </c>
    </row>
    <row r="23" spans="1:30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0">
        <v>8011</v>
      </c>
      <c r="T23" t="s">
        <v>543</v>
      </c>
    </row>
    <row r="24" spans="1:30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0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0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0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0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0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0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0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0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3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64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9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9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9">
        <v>43554</v>
      </c>
      <c r="C4">
        <v>49</v>
      </c>
      <c r="D4" t="s">
        <v>405</v>
      </c>
      <c r="E4">
        <v>50972</v>
      </c>
      <c r="G4" s="180" t="s">
        <v>59</v>
      </c>
      <c r="H4" s="180" t="s">
        <v>44</v>
      </c>
    </row>
    <row r="5" spans="1:14" x14ac:dyDescent="0.25">
      <c r="A5" t="s">
        <v>52</v>
      </c>
      <c r="B5" s="179">
        <v>43554</v>
      </c>
      <c r="C5">
        <v>49</v>
      </c>
      <c r="D5" t="s">
        <v>406</v>
      </c>
      <c r="E5">
        <v>8072</v>
      </c>
      <c r="G5" s="180" t="s">
        <v>45</v>
      </c>
      <c r="H5" s="179">
        <v>44037</v>
      </c>
    </row>
    <row r="6" spans="1:14" x14ac:dyDescent="0.25">
      <c r="A6" t="s">
        <v>52</v>
      </c>
      <c r="B6" s="179">
        <v>43554</v>
      </c>
      <c r="C6">
        <v>49</v>
      </c>
      <c r="D6" t="s">
        <v>407</v>
      </c>
      <c r="E6">
        <v>1042</v>
      </c>
      <c r="G6" s="181" t="s">
        <v>54</v>
      </c>
      <c r="H6" s="182">
        <v>147790851.40000001</v>
      </c>
    </row>
    <row r="7" spans="1:14" x14ac:dyDescent="0.25">
      <c r="A7" t="s">
        <v>52</v>
      </c>
      <c r="B7" s="179">
        <v>43554</v>
      </c>
      <c r="C7">
        <v>49</v>
      </c>
      <c r="D7" t="s">
        <v>408</v>
      </c>
      <c r="E7">
        <v>305</v>
      </c>
      <c r="G7" s="183" t="s">
        <v>403</v>
      </c>
      <c r="H7" s="182">
        <v>73102241.129999995</v>
      </c>
    </row>
    <row r="8" spans="1:14" x14ac:dyDescent="0.25">
      <c r="A8" t="s">
        <v>52</v>
      </c>
      <c r="B8" s="179">
        <v>43554</v>
      </c>
      <c r="C8">
        <v>49</v>
      </c>
      <c r="D8" t="s">
        <v>409</v>
      </c>
      <c r="E8">
        <v>222692</v>
      </c>
      <c r="G8" s="183" t="s">
        <v>404</v>
      </c>
      <c r="H8" s="182">
        <v>3896457.52</v>
      </c>
    </row>
    <row r="9" spans="1:14" x14ac:dyDescent="0.25">
      <c r="A9" t="s">
        <v>52</v>
      </c>
      <c r="B9" s="179">
        <v>43554</v>
      </c>
      <c r="C9">
        <v>49</v>
      </c>
      <c r="D9" t="s">
        <v>410</v>
      </c>
      <c r="E9">
        <v>20348</v>
      </c>
      <c r="G9" s="183" t="s">
        <v>405</v>
      </c>
      <c r="H9" s="182">
        <v>11456691.17</v>
      </c>
    </row>
    <row r="10" spans="1:14" x14ac:dyDescent="0.25">
      <c r="A10" t="s">
        <v>52</v>
      </c>
      <c r="B10" s="179">
        <v>43554</v>
      </c>
      <c r="C10">
        <v>49</v>
      </c>
      <c r="D10" t="s">
        <v>411</v>
      </c>
      <c r="E10">
        <v>18657</v>
      </c>
      <c r="G10" s="183" t="s">
        <v>406</v>
      </c>
      <c r="H10" s="182">
        <v>18194701.399999999</v>
      </c>
    </row>
    <row r="11" spans="1:14" x14ac:dyDescent="0.25">
      <c r="A11" t="s">
        <v>52</v>
      </c>
      <c r="B11" s="179">
        <v>43554</v>
      </c>
      <c r="C11">
        <v>49</v>
      </c>
      <c r="D11" t="s">
        <v>412</v>
      </c>
      <c r="E11">
        <v>5102</v>
      </c>
      <c r="G11" s="183" t="s">
        <v>407</v>
      </c>
      <c r="H11" s="182">
        <v>22519364.93</v>
      </c>
    </row>
    <row r="12" spans="1:14" x14ac:dyDescent="0.25">
      <c r="A12" t="s">
        <v>52</v>
      </c>
      <c r="B12" s="179">
        <v>43554</v>
      </c>
      <c r="C12">
        <v>49</v>
      </c>
      <c r="D12" t="s">
        <v>413</v>
      </c>
      <c r="E12">
        <v>774</v>
      </c>
      <c r="G12" s="183" t="s">
        <v>408</v>
      </c>
      <c r="H12" s="182">
        <v>32302.53</v>
      </c>
    </row>
    <row r="13" spans="1:14" x14ac:dyDescent="0.25">
      <c r="A13" t="s">
        <v>52</v>
      </c>
      <c r="B13" s="179">
        <v>43554</v>
      </c>
      <c r="C13">
        <v>49</v>
      </c>
      <c r="D13" t="s">
        <v>414</v>
      </c>
      <c r="E13">
        <v>27</v>
      </c>
      <c r="G13" s="183" t="s">
        <v>409</v>
      </c>
      <c r="H13" s="182">
        <v>11039342.789999999</v>
      </c>
    </row>
    <row r="14" spans="1:14" x14ac:dyDescent="0.25">
      <c r="A14" t="s">
        <v>52</v>
      </c>
      <c r="B14" s="179">
        <v>43582</v>
      </c>
      <c r="C14">
        <v>49</v>
      </c>
      <c r="D14" t="s">
        <v>403</v>
      </c>
      <c r="E14">
        <v>402660</v>
      </c>
      <c r="G14" s="183" t="s">
        <v>410</v>
      </c>
      <c r="H14" s="182">
        <v>498709.01</v>
      </c>
    </row>
    <row r="15" spans="1:14" x14ac:dyDescent="0.25">
      <c r="A15" t="s">
        <v>52</v>
      </c>
      <c r="B15" s="179">
        <v>43582</v>
      </c>
      <c r="C15">
        <v>49</v>
      </c>
      <c r="D15" t="s">
        <v>404</v>
      </c>
      <c r="E15">
        <v>33723</v>
      </c>
      <c r="G15" s="183" t="s">
        <v>411</v>
      </c>
      <c r="H15" s="182">
        <v>1165446.1000000001</v>
      </c>
    </row>
    <row r="16" spans="1:14" x14ac:dyDescent="0.25">
      <c r="A16" t="s">
        <v>52</v>
      </c>
      <c r="B16" s="179">
        <v>43582</v>
      </c>
      <c r="C16">
        <v>49</v>
      </c>
      <c r="D16" t="s">
        <v>405</v>
      </c>
      <c r="E16">
        <v>51024</v>
      </c>
      <c r="G16" s="183" t="s">
        <v>412</v>
      </c>
      <c r="H16" s="182">
        <v>3205047.91</v>
      </c>
    </row>
    <row r="17" spans="1:8" x14ac:dyDescent="0.25">
      <c r="A17" t="s">
        <v>52</v>
      </c>
      <c r="B17" s="179">
        <v>43582</v>
      </c>
      <c r="C17">
        <v>49</v>
      </c>
      <c r="D17" t="s">
        <v>406</v>
      </c>
      <c r="E17">
        <v>8078</v>
      </c>
      <c r="G17" s="183" t="s">
        <v>413</v>
      </c>
      <c r="H17" s="182">
        <v>2666135.7999999998</v>
      </c>
    </row>
    <row r="18" spans="1:8" x14ac:dyDescent="0.25">
      <c r="A18" t="s">
        <v>52</v>
      </c>
      <c r="B18" s="179">
        <v>43582</v>
      </c>
      <c r="C18">
        <v>49</v>
      </c>
      <c r="D18" t="s">
        <v>407</v>
      </c>
      <c r="E18">
        <v>1043</v>
      </c>
      <c r="G18" s="183" t="s">
        <v>414</v>
      </c>
      <c r="H18" s="182">
        <v>14411.11</v>
      </c>
    </row>
    <row r="19" spans="1:8" x14ac:dyDescent="0.25">
      <c r="A19" t="s">
        <v>52</v>
      </c>
      <c r="B19" s="179">
        <v>43582</v>
      </c>
      <c r="C19">
        <v>49</v>
      </c>
      <c r="D19" t="s">
        <v>408</v>
      </c>
      <c r="E19">
        <v>305</v>
      </c>
      <c r="G19" s="181" t="s">
        <v>55</v>
      </c>
      <c r="H19" s="182">
        <v>118559421.86000001</v>
      </c>
    </row>
    <row r="20" spans="1:8" x14ac:dyDescent="0.25">
      <c r="A20" t="s">
        <v>52</v>
      </c>
      <c r="B20" s="179">
        <v>43582</v>
      </c>
      <c r="C20">
        <v>49</v>
      </c>
      <c r="D20" t="s">
        <v>409</v>
      </c>
      <c r="E20">
        <v>222614</v>
      </c>
      <c r="G20" s="183" t="s">
        <v>403</v>
      </c>
      <c r="H20" s="182">
        <v>51410854.859999999</v>
      </c>
    </row>
    <row r="21" spans="1:8" x14ac:dyDescent="0.25">
      <c r="A21" t="s">
        <v>52</v>
      </c>
      <c r="B21" s="179">
        <v>43582</v>
      </c>
      <c r="C21">
        <v>49</v>
      </c>
      <c r="D21" t="s">
        <v>410</v>
      </c>
      <c r="E21">
        <v>20333</v>
      </c>
      <c r="G21" s="183" t="s">
        <v>404</v>
      </c>
      <c r="H21" s="182">
        <v>2567158.92</v>
      </c>
    </row>
    <row r="22" spans="1:8" x14ac:dyDescent="0.25">
      <c r="A22" t="s">
        <v>52</v>
      </c>
      <c r="B22" s="179">
        <v>43582</v>
      </c>
      <c r="C22">
        <v>49</v>
      </c>
      <c r="D22" t="s">
        <v>411</v>
      </c>
      <c r="E22">
        <v>18643</v>
      </c>
      <c r="G22" s="183" t="s">
        <v>405</v>
      </c>
      <c r="H22" s="182">
        <v>8996249.5199999996</v>
      </c>
    </row>
    <row r="23" spans="1:8" x14ac:dyDescent="0.25">
      <c r="A23" t="s">
        <v>52</v>
      </c>
      <c r="B23" s="179">
        <v>43582</v>
      </c>
      <c r="C23">
        <v>49</v>
      </c>
      <c r="D23" t="s">
        <v>412</v>
      </c>
      <c r="E23">
        <v>5104</v>
      </c>
      <c r="G23" s="183" t="s">
        <v>406</v>
      </c>
      <c r="H23" s="182">
        <v>15861654.640000001</v>
      </c>
    </row>
    <row r="24" spans="1:8" x14ac:dyDescent="0.25">
      <c r="A24" t="s">
        <v>52</v>
      </c>
      <c r="B24" s="179">
        <v>43582</v>
      </c>
      <c r="C24">
        <v>49</v>
      </c>
      <c r="D24" t="s">
        <v>413</v>
      </c>
      <c r="E24">
        <v>773</v>
      </c>
      <c r="G24" s="183" t="s">
        <v>407</v>
      </c>
      <c r="H24" s="182">
        <v>19876624.280000001</v>
      </c>
    </row>
    <row r="25" spans="1:8" x14ac:dyDescent="0.25">
      <c r="A25" t="s">
        <v>52</v>
      </c>
      <c r="B25" s="179">
        <v>43582</v>
      </c>
      <c r="C25">
        <v>49</v>
      </c>
      <c r="D25" t="s">
        <v>414</v>
      </c>
      <c r="E25">
        <v>27</v>
      </c>
      <c r="G25" s="183" t="s">
        <v>408</v>
      </c>
      <c r="H25" s="182">
        <v>56444.78</v>
      </c>
    </row>
    <row r="26" spans="1:8" x14ac:dyDescent="0.25">
      <c r="A26" t="s">
        <v>52</v>
      </c>
      <c r="B26" s="179">
        <v>43610</v>
      </c>
      <c r="C26">
        <v>49</v>
      </c>
      <c r="D26" t="s">
        <v>403</v>
      </c>
      <c r="E26">
        <v>402309</v>
      </c>
      <c r="G26" s="183" t="s">
        <v>409</v>
      </c>
      <c r="H26" s="182">
        <v>12706789.699999999</v>
      </c>
    </row>
    <row r="27" spans="1:8" x14ac:dyDescent="0.25">
      <c r="A27" t="s">
        <v>52</v>
      </c>
      <c r="B27" s="179">
        <v>43610</v>
      </c>
      <c r="C27">
        <v>49</v>
      </c>
      <c r="D27" t="s">
        <v>404</v>
      </c>
      <c r="E27">
        <v>33714</v>
      </c>
      <c r="G27" s="183" t="s">
        <v>410</v>
      </c>
      <c r="H27" s="182">
        <v>550538.9</v>
      </c>
    </row>
    <row r="28" spans="1:8" x14ac:dyDescent="0.25">
      <c r="A28" t="s">
        <v>52</v>
      </c>
      <c r="B28" s="179">
        <v>43610</v>
      </c>
      <c r="C28">
        <v>49</v>
      </c>
      <c r="D28" t="s">
        <v>405</v>
      </c>
      <c r="E28">
        <v>51082</v>
      </c>
      <c r="G28" s="183" t="s">
        <v>411</v>
      </c>
      <c r="H28" s="182">
        <v>1314597.08</v>
      </c>
    </row>
    <row r="29" spans="1:8" x14ac:dyDescent="0.25">
      <c r="A29" t="s">
        <v>52</v>
      </c>
      <c r="B29" s="179">
        <v>43610</v>
      </c>
      <c r="C29">
        <v>49</v>
      </c>
      <c r="D29" t="s">
        <v>406</v>
      </c>
      <c r="E29">
        <v>8081</v>
      </c>
      <c r="G29" s="183" t="s">
        <v>412</v>
      </c>
      <c r="H29" s="182">
        <v>2423654.29</v>
      </c>
    </row>
    <row r="30" spans="1:8" x14ac:dyDescent="0.25">
      <c r="A30" t="s">
        <v>52</v>
      </c>
      <c r="B30" s="179">
        <v>43610</v>
      </c>
      <c r="C30">
        <v>49</v>
      </c>
      <c r="D30" t="s">
        <v>407</v>
      </c>
      <c r="E30">
        <v>1044</v>
      </c>
      <c r="G30" s="183" t="s">
        <v>413</v>
      </c>
      <c r="H30" s="182">
        <v>2785843.95</v>
      </c>
    </row>
    <row r="31" spans="1:8" x14ac:dyDescent="0.25">
      <c r="A31" t="s">
        <v>52</v>
      </c>
      <c r="B31" s="179">
        <v>43610</v>
      </c>
      <c r="C31">
        <v>49</v>
      </c>
      <c r="D31" t="s">
        <v>408</v>
      </c>
      <c r="E31">
        <v>305</v>
      </c>
      <c r="G31" s="183" t="s">
        <v>414</v>
      </c>
      <c r="H31" s="182">
        <v>9010.94</v>
      </c>
    </row>
    <row r="32" spans="1:8" x14ac:dyDescent="0.25">
      <c r="A32" t="s">
        <v>52</v>
      </c>
      <c r="B32" s="179">
        <v>43610</v>
      </c>
      <c r="C32">
        <v>49</v>
      </c>
      <c r="D32" t="s">
        <v>409</v>
      </c>
      <c r="E32">
        <v>222273</v>
      </c>
      <c r="G32" s="181" t="s">
        <v>56</v>
      </c>
      <c r="H32" s="182">
        <v>731108</v>
      </c>
    </row>
    <row r="33" spans="1:8" x14ac:dyDescent="0.25">
      <c r="A33" t="s">
        <v>52</v>
      </c>
      <c r="B33" s="179">
        <v>43610</v>
      </c>
      <c r="C33">
        <v>49</v>
      </c>
      <c r="D33" t="s">
        <v>410</v>
      </c>
      <c r="E33">
        <v>20344</v>
      </c>
      <c r="G33" s="183" t="s">
        <v>403</v>
      </c>
      <c r="H33" s="182">
        <v>388960</v>
      </c>
    </row>
    <row r="34" spans="1:8" x14ac:dyDescent="0.25">
      <c r="A34" t="s">
        <v>52</v>
      </c>
      <c r="B34" s="179">
        <v>43610</v>
      </c>
      <c r="C34">
        <v>49</v>
      </c>
      <c r="D34" t="s">
        <v>411</v>
      </c>
      <c r="E34">
        <v>18600</v>
      </c>
      <c r="G34" s="183" t="s">
        <v>404</v>
      </c>
      <c r="H34" s="182">
        <v>30346</v>
      </c>
    </row>
    <row r="35" spans="1:8" x14ac:dyDescent="0.25">
      <c r="A35" t="s">
        <v>52</v>
      </c>
      <c r="B35" s="179">
        <v>43610</v>
      </c>
      <c r="C35">
        <v>49</v>
      </c>
      <c r="D35" t="s">
        <v>412</v>
      </c>
      <c r="E35">
        <v>5100</v>
      </c>
      <c r="G35" s="183" t="s">
        <v>405</v>
      </c>
      <c r="H35" s="182">
        <v>53593</v>
      </c>
    </row>
    <row r="36" spans="1:8" x14ac:dyDescent="0.25">
      <c r="A36" t="s">
        <v>52</v>
      </c>
      <c r="B36" s="179">
        <v>43610</v>
      </c>
      <c r="C36">
        <v>49</v>
      </c>
      <c r="D36" t="s">
        <v>413</v>
      </c>
      <c r="E36">
        <v>771</v>
      </c>
      <c r="G36" s="183" t="s">
        <v>406</v>
      </c>
      <c r="H36" s="182">
        <v>9440</v>
      </c>
    </row>
    <row r="37" spans="1:8" x14ac:dyDescent="0.25">
      <c r="A37" t="s">
        <v>52</v>
      </c>
      <c r="B37" s="179">
        <v>43610</v>
      </c>
      <c r="C37">
        <v>49</v>
      </c>
      <c r="D37" t="s">
        <v>414</v>
      </c>
      <c r="E37">
        <v>27</v>
      </c>
      <c r="G37" s="183" t="s">
        <v>407</v>
      </c>
      <c r="H37" s="182">
        <v>1452</v>
      </c>
    </row>
    <row r="38" spans="1:8" x14ac:dyDescent="0.25">
      <c r="A38" t="s">
        <v>52</v>
      </c>
      <c r="B38" s="179">
        <v>43645</v>
      </c>
      <c r="C38">
        <v>49</v>
      </c>
      <c r="D38" t="s">
        <v>403</v>
      </c>
      <c r="E38">
        <v>402127</v>
      </c>
      <c r="G38" s="183" t="s">
        <v>408</v>
      </c>
      <c r="H38" s="182">
        <v>6</v>
      </c>
    </row>
    <row r="39" spans="1:8" x14ac:dyDescent="0.25">
      <c r="A39" t="s">
        <v>52</v>
      </c>
      <c r="B39" s="179">
        <v>43645</v>
      </c>
      <c r="C39">
        <v>49</v>
      </c>
      <c r="D39" t="s">
        <v>404</v>
      </c>
      <c r="E39">
        <v>33684</v>
      </c>
      <c r="G39" s="183" t="s">
        <v>409</v>
      </c>
      <c r="H39" s="182">
        <v>203429</v>
      </c>
    </row>
    <row r="40" spans="1:8" x14ac:dyDescent="0.25">
      <c r="A40" t="s">
        <v>52</v>
      </c>
      <c r="B40" s="179">
        <v>43645</v>
      </c>
      <c r="C40">
        <v>49</v>
      </c>
      <c r="D40" t="s">
        <v>405</v>
      </c>
      <c r="E40">
        <v>51217</v>
      </c>
      <c r="G40" s="183" t="s">
        <v>410</v>
      </c>
      <c r="H40" s="182">
        <v>19243</v>
      </c>
    </row>
    <row r="41" spans="1:8" x14ac:dyDescent="0.25">
      <c r="A41" t="s">
        <v>52</v>
      </c>
      <c r="B41" s="179">
        <v>43645</v>
      </c>
      <c r="C41">
        <v>49</v>
      </c>
      <c r="D41" t="s">
        <v>406</v>
      </c>
      <c r="E41">
        <v>8094</v>
      </c>
      <c r="G41" s="183" t="s">
        <v>411</v>
      </c>
      <c r="H41" s="182">
        <v>18388</v>
      </c>
    </row>
    <row r="42" spans="1:8" x14ac:dyDescent="0.25">
      <c r="A42" t="s">
        <v>52</v>
      </c>
      <c r="B42" s="179">
        <v>43645</v>
      </c>
      <c r="C42">
        <v>49</v>
      </c>
      <c r="D42" t="s">
        <v>407</v>
      </c>
      <c r="E42">
        <v>1045</v>
      </c>
      <c r="G42" s="183" t="s">
        <v>412</v>
      </c>
      <c r="H42" s="182">
        <v>5360</v>
      </c>
    </row>
    <row r="43" spans="1:8" x14ac:dyDescent="0.25">
      <c r="A43" t="s">
        <v>52</v>
      </c>
      <c r="B43" s="179">
        <v>43645</v>
      </c>
      <c r="C43">
        <v>49</v>
      </c>
      <c r="D43" t="s">
        <v>408</v>
      </c>
      <c r="E43">
        <v>304</v>
      </c>
      <c r="G43" s="183" t="s">
        <v>413</v>
      </c>
      <c r="H43" s="182">
        <v>859</v>
      </c>
    </row>
    <row r="44" spans="1:8" x14ac:dyDescent="0.25">
      <c r="A44" t="s">
        <v>52</v>
      </c>
      <c r="B44" s="179">
        <v>43645</v>
      </c>
      <c r="C44">
        <v>49</v>
      </c>
      <c r="D44" t="s">
        <v>409</v>
      </c>
      <c r="E44">
        <v>222068</v>
      </c>
      <c r="G44" s="183" t="s">
        <v>414</v>
      </c>
      <c r="H44" s="182">
        <v>32</v>
      </c>
    </row>
    <row r="45" spans="1:8" x14ac:dyDescent="0.25">
      <c r="A45" t="s">
        <v>52</v>
      </c>
      <c r="B45" s="179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9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9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9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9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9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9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9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9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9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9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9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9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9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9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9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9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9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9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9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9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9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9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9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9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9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9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9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9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9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9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9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9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9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9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9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9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9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9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9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9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9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9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9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9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9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9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9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9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9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9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9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9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9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9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9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9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9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9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9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9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9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9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9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9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9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9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9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9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9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9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9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9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9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9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9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9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9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9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9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9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9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9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9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9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9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9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9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9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9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9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9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9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9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9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9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9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9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9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9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9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9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9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9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9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9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9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9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9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9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9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9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9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9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9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9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9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9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9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9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9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9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9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9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9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9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9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9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9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9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9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9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9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9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9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9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9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9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9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9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9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9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9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9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9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9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9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9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9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9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9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9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9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9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9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9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9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9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9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9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9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9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9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9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9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9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9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9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9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9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9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9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9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9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9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9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9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9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9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9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9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9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9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9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9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9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9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9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9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9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9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9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9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9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9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9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9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9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9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9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9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9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9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9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9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9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9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9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9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9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9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9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9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9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9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9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9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9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9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9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9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9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9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9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9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9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9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9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9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9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9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9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9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9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9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9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9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9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9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9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9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9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9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9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9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9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9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9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9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9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9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9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9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9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9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9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9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9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9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9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9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9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9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9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9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9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9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9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9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9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9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9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9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9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9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9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9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9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9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9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9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9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9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9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9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9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9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9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9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9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9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9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9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9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9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9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9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9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9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9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9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9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9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9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9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9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9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9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9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9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9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9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9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9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9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9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9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9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9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9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9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9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9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9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9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9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9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9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9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9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9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9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9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9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9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9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9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9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9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9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9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9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9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9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9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9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9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9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9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9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9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9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9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9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9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9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9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9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9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9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9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9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9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9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9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9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9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9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9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9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9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9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9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9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9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9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9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9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9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9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9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9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9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9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9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9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9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9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9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9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9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9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9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9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9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9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9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9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9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9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9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9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9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9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9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9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9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9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9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9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9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9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9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9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9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9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9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9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9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9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9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9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9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9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9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9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9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9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9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9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9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9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9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9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9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9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9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9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9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9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9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9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9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9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9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9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9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9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9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9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9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9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9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9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9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9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9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9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9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9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9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9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9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9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9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9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9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9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9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9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9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9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9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9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9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9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9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9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9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9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9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9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9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9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9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9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9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9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9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9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9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9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9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9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9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9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9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9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9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9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9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9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9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9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9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9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9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9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9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9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9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9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9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9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9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9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9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9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9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9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9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9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9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9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9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9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9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9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9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9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9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9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9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9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9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9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9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9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9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9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9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9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9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9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9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9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9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9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9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9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9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9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9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9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9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9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9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9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9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9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9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9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9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9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9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9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9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9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9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9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9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9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9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9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9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9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9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9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9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9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9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9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9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9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9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9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9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9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9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9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9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9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9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9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9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9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9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9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9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9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9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9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9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9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9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9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9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9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9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9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9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9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9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9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9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9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9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9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9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9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9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9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9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9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9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9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9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9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9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9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9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9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9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9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9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9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9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9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9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9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9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9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9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9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9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9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9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9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9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9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9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9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9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9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9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9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9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9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9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9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9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9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9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9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9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9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9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9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9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9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9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9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9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9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9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9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9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9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9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9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9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9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9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9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9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9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9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9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9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9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9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9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9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9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9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9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9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9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9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9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9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9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9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9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9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9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9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9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9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9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9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9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9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9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9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9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9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9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9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9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9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9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9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9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9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9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9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9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9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9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9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9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9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9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9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9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9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9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9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9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9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9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9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9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9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9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9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9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9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9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9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9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9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9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9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9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9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9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9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9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9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9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9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9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9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9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9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9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9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9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9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9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9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9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9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9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9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9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9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9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9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9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9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9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9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9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9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9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9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9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9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9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9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9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9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9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9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9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9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9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9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9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9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9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9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9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9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9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9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9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9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9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9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9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9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9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9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9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9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9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9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9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9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9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9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9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9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9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9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9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9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9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9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9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9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9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9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9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9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9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9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9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9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9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9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9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9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9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9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9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9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9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9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9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9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9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9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9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9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9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9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9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9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9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9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9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9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9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9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9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9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9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9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9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9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9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9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9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9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9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9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9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9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9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9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9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9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9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9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9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9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9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9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9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9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9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9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9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9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9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9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9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9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9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9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9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9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9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9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9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9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9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9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9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9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9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9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9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9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9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9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9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9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9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9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9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9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9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9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9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9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9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9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9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9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9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9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9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9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9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9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9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9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9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9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9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9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9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9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9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9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9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9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9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9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9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9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9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9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9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9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9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9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9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9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9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9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9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9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9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9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9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9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9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9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9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9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9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9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9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9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9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9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9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9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9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9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9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9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9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9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9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9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9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9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9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9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9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9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9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9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9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9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9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9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9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9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9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9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9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9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9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9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9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9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9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9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9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9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9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9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9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9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9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9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9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9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9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9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9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9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9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9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9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9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9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9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9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9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9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9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9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9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9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9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9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9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9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9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9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9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9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9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9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9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9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9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9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9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9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9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9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9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9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9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9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9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9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9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9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9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9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9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9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9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9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9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9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9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9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9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9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9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9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9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9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9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9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9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9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9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9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9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9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9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9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9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9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9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9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9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9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9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9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9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9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9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9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9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9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9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9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9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9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9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9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9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9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9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9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9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9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9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9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9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9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9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9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9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9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9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9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9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9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9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9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9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9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9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9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9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9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9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9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9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9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9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9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9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9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9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9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9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9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9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9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9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9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9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9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9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9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9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9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9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9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9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9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9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9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9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9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9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9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9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9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9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9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9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9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9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9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9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9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9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9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9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9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9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9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9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9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9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9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9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9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9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9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9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9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9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9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9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9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9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9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9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9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9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9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9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9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9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9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9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9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9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9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9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9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9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9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9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9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9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9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9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9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9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9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9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9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9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9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9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9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9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9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9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9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9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9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9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9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9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9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9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9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9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9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9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9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9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9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9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9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9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9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9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9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9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9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9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9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9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9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9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9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9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9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9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9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9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9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9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9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9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9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9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9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9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9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9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9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9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9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9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9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9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9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9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9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9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9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9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9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9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9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9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9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9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9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9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9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9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9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9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9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9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9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9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9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9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9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9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9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9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9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9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9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9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9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9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9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9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9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9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9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9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9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9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9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9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9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9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9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9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9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9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9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9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9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9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9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9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9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9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9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9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9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9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9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9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9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9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9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9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9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9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9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9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9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9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9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9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9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9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9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9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9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9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9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9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9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9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9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9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9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9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9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9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9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9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9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9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9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9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9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9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9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9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9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9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9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9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9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9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9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9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9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9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9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9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9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9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9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9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9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9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9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9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9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9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9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9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9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9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9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9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9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9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9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9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9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9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9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9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9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9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9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9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9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9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9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9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9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9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9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9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9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9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9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9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9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9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9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9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9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9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9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9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9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9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9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9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9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9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9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9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9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9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9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9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9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9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9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9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9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9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9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9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9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9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9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9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9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9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9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9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9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9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9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9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9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9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9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9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9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9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9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9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9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9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9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9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9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9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9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9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9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9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9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9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9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9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9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9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9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9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9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9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9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9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9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9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9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9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9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9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9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9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9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9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9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9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9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9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9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9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9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9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9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9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9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9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9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9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9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9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9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9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9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9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9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9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9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9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9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9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9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9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9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9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9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9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9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9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9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9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9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9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9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9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9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9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9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9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9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9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9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9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9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9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9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9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9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9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9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9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9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9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9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9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9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9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9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9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9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9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9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9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9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9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9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9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9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9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9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9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9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9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9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9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9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9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9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9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9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9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9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9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9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9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9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9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9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9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9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9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9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9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9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9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9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9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9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9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9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9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9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9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9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9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9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9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9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9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9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9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9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9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9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9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9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9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9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9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9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9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9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9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9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9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9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9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9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9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9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9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9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9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9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9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9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9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9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9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9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9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9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9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9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9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9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9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9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9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9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9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9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9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9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9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9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9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9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9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9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9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9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9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9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9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9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9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9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9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9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9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9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9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9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9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9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9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9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9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9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9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9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9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9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9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9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9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9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9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9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9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9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9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9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9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9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9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9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9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9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9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9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9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9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9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9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9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9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9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9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9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9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9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9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9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9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9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9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9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9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9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9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9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9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9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9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9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9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9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9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9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9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9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9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9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9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9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9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9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9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9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9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9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9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9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9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9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9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9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9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9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9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9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9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9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9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9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9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9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9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9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9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9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9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9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9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9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9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9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9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9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9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9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9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9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9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9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9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9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9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9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9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9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9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9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9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9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9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9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9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9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9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9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9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9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9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9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9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9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9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9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9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9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9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9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9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9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9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9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9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9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9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9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9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9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9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9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9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9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9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9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9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9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9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9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9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9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9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9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9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9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9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9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9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9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9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9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9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9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9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9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9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9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9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9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9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9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9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9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9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9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9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9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9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9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9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9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9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9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9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9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9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9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9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9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9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9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9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9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9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9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9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9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9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9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9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9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9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9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9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9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9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9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9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9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9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9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9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9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9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9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9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9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9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9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9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9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9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9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9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9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9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9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9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9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9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9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9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9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9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9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9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9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9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9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9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9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9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9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9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9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9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9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9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9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9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9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9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9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9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9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9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9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9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9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9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9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9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9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9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9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9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9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9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9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9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9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9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9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9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9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9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9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9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9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9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9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9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9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9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9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9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9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9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9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9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9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9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9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9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9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9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9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9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9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9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9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9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9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9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9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9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9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9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9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9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9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9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9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9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9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9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9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9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9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9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9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9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9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9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9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9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9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9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9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9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9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9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9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9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9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9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9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9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9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9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9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9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9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9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9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9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9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9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9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9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9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9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9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9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9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9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9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9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9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9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9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9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9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9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9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9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9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9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9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9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9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9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9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9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9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9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9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9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9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9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9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9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9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9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9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9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9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9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9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9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9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9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9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9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9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9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9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9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9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9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9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9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9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9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9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9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9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9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9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9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9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9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9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9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9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9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9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9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9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9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9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9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9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9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9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9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9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9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9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9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9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9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9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9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9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9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9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9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9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9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9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9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9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9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9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9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9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9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9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9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9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9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9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9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9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9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9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9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9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9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9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9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9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9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9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9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9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9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9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9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9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9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9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9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9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9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9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9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9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9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9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9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9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9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9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9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9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9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9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9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9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9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9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9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9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9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9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9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9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9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9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9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9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9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9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9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9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9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9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9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9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9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9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9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9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9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9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9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9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9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9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9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9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9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9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9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9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9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9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9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9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9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9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9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9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9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9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9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9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9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9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9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9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9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9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9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9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9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9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9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9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9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9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9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9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9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9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9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9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9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9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9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9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9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9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9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9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9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9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9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9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9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9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9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9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9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9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9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9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9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9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9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9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9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9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9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9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9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9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9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9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9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9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9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9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9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9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9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9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9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9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9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9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9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9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9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9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9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9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9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9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9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9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9">
        <v>44037</v>
      </c>
      <c r="C2364">
        <v>49</v>
      </c>
      <c r="D2364" t="s">
        <v>414</v>
      </c>
      <c r="E2364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3" customWidth="1"/>
    <col min="2" max="2" width="42.7109375" style="221" customWidth="1"/>
    <col min="3" max="3" width="26.140625" style="222" customWidth="1"/>
    <col min="4" max="16384" width="9.140625" style="221"/>
  </cols>
  <sheetData>
    <row r="1" spans="1:4" x14ac:dyDescent="0.25">
      <c r="A1" s="225" t="s">
        <v>191</v>
      </c>
      <c r="B1" s="224" t="s">
        <v>192</v>
      </c>
      <c r="C1" s="219" t="s">
        <v>42</v>
      </c>
      <c r="D1" s="225" t="s">
        <v>191</v>
      </c>
    </row>
    <row r="2" spans="1:4" x14ac:dyDescent="0.25">
      <c r="A2" s="227" t="s">
        <v>538</v>
      </c>
      <c r="B2" s="224" t="s">
        <v>198</v>
      </c>
      <c r="C2" s="219" t="s">
        <v>400</v>
      </c>
      <c r="D2" s="221" t="str">
        <f t="shared" ref="D2:D65" si="0">TRIM(A2)</f>
        <v>1012</v>
      </c>
    </row>
    <row r="3" spans="1:4" x14ac:dyDescent="0.25">
      <c r="A3" s="225">
        <v>1247</v>
      </c>
      <c r="B3" s="224" t="s">
        <v>201</v>
      </c>
      <c r="C3" s="219" t="s">
        <v>400</v>
      </c>
      <c r="D3" s="221" t="str">
        <f t="shared" si="0"/>
        <v>1247</v>
      </c>
    </row>
    <row r="4" spans="1:4" x14ac:dyDescent="0.25">
      <c r="A4" s="225">
        <v>1101</v>
      </c>
      <c r="B4" s="224" t="s">
        <v>199</v>
      </c>
      <c r="C4" s="219" t="s">
        <v>401</v>
      </c>
      <c r="D4" s="221" t="str">
        <f t="shared" si="0"/>
        <v>1101</v>
      </c>
    </row>
    <row r="5" spans="1:4" x14ac:dyDescent="0.25">
      <c r="A5" s="225">
        <v>1301</v>
      </c>
      <c r="B5" s="224" t="s">
        <v>202</v>
      </c>
      <c r="C5" s="219" t="s">
        <v>401</v>
      </c>
      <c r="D5" s="221" t="str">
        <f t="shared" si="0"/>
        <v>1301</v>
      </c>
    </row>
    <row r="6" spans="1:4" x14ac:dyDescent="0.25">
      <c r="A6" s="225">
        <v>2107</v>
      </c>
      <c r="B6" s="224" t="s">
        <v>205</v>
      </c>
      <c r="C6" s="219" t="s">
        <v>397</v>
      </c>
      <c r="D6" s="221" t="str">
        <f t="shared" si="0"/>
        <v>2107</v>
      </c>
    </row>
    <row r="7" spans="1:4" x14ac:dyDescent="0.25">
      <c r="A7" s="225">
        <v>2121</v>
      </c>
      <c r="B7" s="224" t="s">
        <v>206</v>
      </c>
      <c r="C7" s="219" t="s">
        <v>397</v>
      </c>
      <c r="D7" s="221" t="str">
        <f t="shared" si="0"/>
        <v>2121</v>
      </c>
    </row>
    <row r="8" spans="1:4" x14ac:dyDescent="0.25">
      <c r="A8" s="225">
        <v>2131</v>
      </c>
      <c r="B8" s="224" t="s">
        <v>207</v>
      </c>
      <c r="C8" s="219" t="s">
        <v>397</v>
      </c>
      <c r="D8" s="221" t="str">
        <f t="shared" si="0"/>
        <v>2131</v>
      </c>
    </row>
    <row r="9" spans="1:4" x14ac:dyDescent="0.25">
      <c r="A9" s="225">
        <v>2221</v>
      </c>
      <c r="B9" s="224" t="s">
        <v>208</v>
      </c>
      <c r="C9" s="219" t="s">
        <v>398</v>
      </c>
      <c r="D9" s="221" t="str">
        <f t="shared" si="0"/>
        <v>2221</v>
      </c>
    </row>
    <row r="10" spans="1:4" x14ac:dyDescent="0.25">
      <c r="A10" s="225">
        <v>2231</v>
      </c>
      <c r="B10" s="224" t="s">
        <v>209</v>
      </c>
      <c r="C10" s="219" t="s">
        <v>398</v>
      </c>
      <c r="D10" s="221" t="str">
        <f t="shared" si="0"/>
        <v>2231</v>
      </c>
    </row>
    <row r="11" spans="1:4" x14ac:dyDescent="0.25">
      <c r="A11" s="225">
        <v>2237</v>
      </c>
      <c r="B11" s="224" t="s">
        <v>210</v>
      </c>
      <c r="C11" s="219" t="s">
        <v>398</v>
      </c>
      <c r="D11" s="221" t="str">
        <f t="shared" si="0"/>
        <v>2237</v>
      </c>
    </row>
    <row r="12" spans="1:4" x14ac:dyDescent="0.25">
      <c r="A12" s="225" t="s">
        <v>498</v>
      </c>
      <c r="B12" s="224" t="s">
        <v>211</v>
      </c>
      <c r="C12" s="219" t="s">
        <v>398</v>
      </c>
      <c r="D12" s="221" t="str">
        <f t="shared" si="0"/>
        <v>22EN</v>
      </c>
    </row>
    <row r="13" spans="1:4" x14ac:dyDescent="0.25">
      <c r="A13" s="225">
        <v>2321</v>
      </c>
      <c r="B13" s="224" t="s">
        <v>212</v>
      </c>
      <c r="C13" s="219" t="s">
        <v>399</v>
      </c>
      <c r="D13" s="221" t="str">
        <f t="shared" si="0"/>
        <v>2321</v>
      </c>
    </row>
    <row r="14" spans="1:4" x14ac:dyDescent="0.25">
      <c r="A14" s="225">
        <v>2331</v>
      </c>
      <c r="B14" s="224" t="s">
        <v>213</v>
      </c>
      <c r="C14" s="219" t="s">
        <v>399</v>
      </c>
      <c r="D14" s="221" t="str">
        <f t="shared" si="0"/>
        <v>2331</v>
      </c>
    </row>
    <row r="15" spans="1:4" x14ac:dyDescent="0.25">
      <c r="A15" s="225">
        <v>2367</v>
      </c>
      <c r="B15" s="224" t="s">
        <v>214</v>
      </c>
      <c r="C15" s="219" t="s">
        <v>399</v>
      </c>
      <c r="D15" s="221" t="str">
        <f t="shared" si="0"/>
        <v>2367</v>
      </c>
    </row>
    <row r="16" spans="1:4" x14ac:dyDescent="0.25">
      <c r="A16" s="225">
        <v>2421</v>
      </c>
      <c r="B16" s="224" t="s">
        <v>216</v>
      </c>
      <c r="C16" s="219" t="s">
        <v>399</v>
      </c>
      <c r="D16" s="221" t="str">
        <f t="shared" si="0"/>
        <v>2421</v>
      </c>
    </row>
    <row r="17" spans="1:4" x14ac:dyDescent="0.25">
      <c r="A17" s="225">
        <v>2431</v>
      </c>
      <c r="B17" s="224" t="s">
        <v>217</v>
      </c>
      <c r="C17" s="219" t="s">
        <v>399</v>
      </c>
      <c r="D17" s="221" t="str">
        <f t="shared" si="0"/>
        <v>2431</v>
      </c>
    </row>
    <row r="18" spans="1:4" x14ac:dyDescent="0.25">
      <c r="A18" s="225">
        <v>2496</v>
      </c>
      <c r="B18" s="224" t="s">
        <v>218</v>
      </c>
      <c r="C18" s="219" t="s">
        <v>399</v>
      </c>
      <c r="D18" s="221" t="str">
        <f t="shared" si="0"/>
        <v>2496</v>
      </c>
    </row>
    <row r="19" spans="1:4" x14ac:dyDescent="0.25">
      <c r="A19" s="225">
        <v>3321</v>
      </c>
      <c r="B19" s="224" t="s">
        <v>220</v>
      </c>
      <c r="C19" s="219" t="s">
        <v>399</v>
      </c>
      <c r="D19" s="221" t="str">
        <f t="shared" si="0"/>
        <v>3321</v>
      </c>
    </row>
    <row r="20" spans="1:4" x14ac:dyDescent="0.25">
      <c r="A20" s="225">
        <v>3331</v>
      </c>
      <c r="B20" s="224" t="s">
        <v>221</v>
      </c>
      <c r="C20" s="219" t="s">
        <v>399</v>
      </c>
      <c r="D20" s="221" t="str">
        <f t="shared" si="0"/>
        <v>3331</v>
      </c>
    </row>
    <row r="21" spans="1:4" x14ac:dyDescent="0.25">
      <c r="A21" s="225">
        <v>3367</v>
      </c>
      <c r="B21" s="224" t="s">
        <v>222</v>
      </c>
      <c r="C21" s="219" t="s">
        <v>399</v>
      </c>
      <c r="D21" s="221" t="str">
        <f t="shared" si="0"/>
        <v>3367</v>
      </c>
    </row>
    <row r="22" spans="1:4" x14ac:dyDescent="0.25">
      <c r="A22" s="225">
        <v>3421</v>
      </c>
      <c r="B22" s="224" t="s">
        <v>224</v>
      </c>
      <c r="C22" s="219" t="s">
        <v>399</v>
      </c>
      <c r="D22" s="221" t="str">
        <f t="shared" si="0"/>
        <v>3421</v>
      </c>
    </row>
    <row r="23" spans="1:4" x14ac:dyDescent="0.25">
      <c r="A23" s="225">
        <v>3431</v>
      </c>
      <c r="B23" s="224" t="s">
        <v>225</v>
      </c>
      <c r="C23" s="219" t="s">
        <v>399</v>
      </c>
      <c r="D23" s="221" t="str">
        <f t="shared" si="0"/>
        <v>3431</v>
      </c>
    </row>
    <row r="24" spans="1:4" x14ac:dyDescent="0.25">
      <c r="A24" s="225">
        <v>3496</v>
      </c>
      <c r="B24" s="224" t="s">
        <v>226</v>
      </c>
      <c r="C24" s="219" t="s">
        <v>399</v>
      </c>
      <c r="D24" s="221" t="str">
        <f t="shared" si="0"/>
        <v>3496</v>
      </c>
    </row>
    <row r="25" spans="1:4" x14ac:dyDescent="0.25">
      <c r="A25" s="225" t="s">
        <v>572</v>
      </c>
      <c r="B25" s="224" t="s">
        <v>200</v>
      </c>
      <c r="C25" s="219" t="s">
        <v>399</v>
      </c>
      <c r="D25" s="221" t="str">
        <f t="shared" si="0"/>
        <v>11EN</v>
      </c>
    </row>
    <row r="26" spans="1:4" x14ac:dyDescent="0.25">
      <c r="A26" s="225" t="s">
        <v>489</v>
      </c>
      <c r="B26" s="224" t="s">
        <v>203</v>
      </c>
      <c r="C26" s="219" t="s">
        <v>399</v>
      </c>
      <c r="D26" s="221" t="str">
        <f t="shared" si="0"/>
        <v>14EN</v>
      </c>
    </row>
    <row r="27" spans="1:4" x14ac:dyDescent="0.25">
      <c r="A27" s="225" t="s">
        <v>528</v>
      </c>
      <c r="B27" s="224" t="s">
        <v>204</v>
      </c>
      <c r="C27" s="219" t="s">
        <v>399</v>
      </c>
      <c r="D27" s="221" t="str">
        <f t="shared" si="0"/>
        <v>17EN</v>
      </c>
    </row>
    <row r="28" spans="1:4" x14ac:dyDescent="0.25">
      <c r="A28" s="225" t="s">
        <v>521</v>
      </c>
      <c r="B28" s="224" t="s">
        <v>215</v>
      </c>
      <c r="C28" s="219" t="s">
        <v>399</v>
      </c>
      <c r="D28" s="221" t="str">
        <f t="shared" si="0"/>
        <v>23EN</v>
      </c>
    </row>
    <row r="29" spans="1:4" x14ac:dyDescent="0.25">
      <c r="A29" s="225" t="s">
        <v>484</v>
      </c>
      <c r="B29" s="224" t="s">
        <v>219</v>
      </c>
      <c r="C29" s="219" t="s">
        <v>399</v>
      </c>
      <c r="D29" s="221" t="str">
        <f t="shared" si="0"/>
        <v>24EN</v>
      </c>
    </row>
    <row r="30" spans="1:4" x14ac:dyDescent="0.25">
      <c r="A30" s="225" t="s">
        <v>491</v>
      </c>
      <c r="B30" s="224" t="s">
        <v>223</v>
      </c>
      <c r="C30" s="219" t="s">
        <v>399</v>
      </c>
      <c r="D30" s="221" t="str">
        <f t="shared" si="0"/>
        <v>33EN</v>
      </c>
    </row>
    <row r="31" spans="1:4" x14ac:dyDescent="0.25">
      <c r="A31" s="225" t="s">
        <v>503</v>
      </c>
      <c r="B31" s="224" t="s">
        <v>227</v>
      </c>
      <c r="C31" s="219" t="s">
        <v>399</v>
      </c>
      <c r="D31" s="221" t="str">
        <f t="shared" si="0"/>
        <v>34EN</v>
      </c>
    </row>
    <row r="32" spans="1:4" x14ac:dyDescent="0.25">
      <c r="A32" s="225" t="s">
        <v>571</v>
      </c>
      <c r="B32" s="224" t="s">
        <v>230</v>
      </c>
      <c r="C32" s="219" t="s">
        <v>399</v>
      </c>
      <c r="D32" s="221" t="str">
        <f t="shared" si="0"/>
        <v>55EN</v>
      </c>
    </row>
    <row r="33" spans="1:4" x14ac:dyDescent="0.25">
      <c r="A33" s="225" t="s">
        <v>570</v>
      </c>
      <c r="B33" s="224" t="s">
        <v>231</v>
      </c>
      <c r="C33" s="219" t="s">
        <v>399</v>
      </c>
      <c r="D33" s="221" t="str">
        <f t="shared" si="0"/>
        <v>58ENLH</v>
      </c>
    </row>
    <row r="34" spans="1:4" x14ac:dyDescent="0.25">
      <c r="A34" s="225" t="s">
        <v>569</v>
      </c>
      <c r="B34" s="224" t="s">
        <v>232</v>
      </c>
      <c r="C34" s="219" t="s">
        <v>399</v>
      </c>
      <c r="D34" s="221" t="str">
        <f t="shared" si="0"/>
        <v>58ENLL</v>
      </c>
    </row>
    <row r="35" spans="1:4" x14ac:dyDescent="0.25">
      <c r="A35" s="225" t="s">
        <v>568</v>
      </c>
      <c r="B35" s="224" t="s">
        <v>233</v>
      </c>
      <c r="C35" s="219" t="s">
        <v>399</v>
      </c>
      <c r="D35" s="221" t="str">
        <f t="shared" si="0"/>
        <v>58ENXLH</v>
      </c>
    </row>
    <row r="36" spans="1:4" x14ac:dyDescent="0.25">
      <c r="A36" s="225" t="s">
        <v>567</v>
      </c>
      <c r="B36" s="224" t="s">
        <v>234</v>
      </c>
      <c r="C36" s="219" t="s">
        <v>399</v>
      </c>
      <c r="D36" s="221" t="str">
        <f t="shared" si="0"/>
        <v>58ENXLL</v>
      </c>
    </row>
    <row r="37" spans="1:4" x14ac:dyDescent="0.25">
      <c r="A37" s="225" t="s">
        <v>566</v>
      </c>
      <c r="B37" s="224" t="s">
        <v>235</v>
      </c>
      <c r="C37" s="219" t="s">
        <v>399</v>
      </c>
      <c r="D37" s="221" t="str">
        <f t="shared" si="0"/>
        <v>71EN</v>
      </c>
    </row>
    <row r="38" spans="1:4" x14ac:dyDescent="0.25">
      <c r="A38" s="225" t="s">
        <v>524</v>
      </c>
      <c r="B38" s="224" t="s">
        <v>236</v>
      </c>
      <c r="C38" s="219" t="s">
        <v>399</v>
      </c>
      <c r="D38" s="221" t="str">
        <f t="shared" si="0"/>
        <v>74EN</v>
      </c>
    </row>
    <row r="39" spans="1:4" x14ac:dyDescent="0.25">
      <c r="A39" s="225" t="s">
        <v>533</v>
      </c>
      <c r="B39" s="224" t="s">
        <v>237</v>
      </c>
      <c r="C39" s="219" t="s">
        <v>399</v>
      </c>
      <c r="D39" s="221" t="str">
        <f t="shared" si="0"/>
        <v>77EN</v>
      </c>
    </row>
    <row r="40" spans="1:4" x14ac:dyDescent="0.25">
      <c r="A40" s="225">
        <v>8011</v>
      </c>
      <c r="B40" s="224" t="s">
        <v>238</v>
      </c>
      <c r="C40" s="219" t="s">
        <v>402</v>
      </c>
      <c r="D40" s="221" t="str">
        <f t="shared" si="0"/>
        <v>8011</v>
      </c>
    </row>
    <row r="41" spans="1:4" x14ac:dyDescent="0.25">
      <c r="A41" s="225" t="s">
        <v>565</v>
      </c>
      <c r="B41" s="224" t="s">
        <v>193</v>
      </c>
      <c r="C41" s="219" t="s">
        <v>402</v>
      </c>
      <c r="D41" s="221" t="str">
        <f t="shared" si="0"/>
        <v>???</v>
      </c>
    </row>
    <row r="42" spans="1:4" x14ac:dyDescent="0.25">
      <c r="A42" s="225" t="s">
        <v>516</v>
      </c>
      <c r="B42" s="224" t="s">
        <v>194</v>
      </c>
      <c r="C42" s="219" t="s">
        <v>402</v>
      </c>
      <c r="D42" s="221" t="str">
        <f t="shared" si="0"/>
        <v>01EN</v>
      </c>
    </row>
    <row r="43" spans="1:4" x14ac:dyDescent="0.25">
      <c r="A43" s="225" t="s">
        <v>509</v>
      </c>
      <c r="B43" s="224" t="s">
        <v>195</v>
      </c>
      <c r="C43" s="219" t="s">
        <v>402</v>
      </c>
      <c r="D43" s="221" t="str">
        <f t="shared" si="0"/>
        <v>02EN</v>
      </c>
    </row>
    <row r="44" spans="1:4" x14ac:dyDescent="0.25">
      <c r="A44" s="225" t="s">
        <v>564</v>
      </c>
      <c r="B44" s="224" t="s">
        <v>196</v>
      </c>
      <c r="C44" s="219" t="s">
        <v>402</v>
      </c>
      <c r="D44" s="221" t="str">
        <f t="shared" si="0"/>
        <v>05EN</v>
      </c>
    </row>
    <row r="45" spans="1:4" x14ac:dyDescent="0.25">
      <c r="A45" s="225" t="s">
        <v>563</v>
      </c>
      <c r="B45" s="224" t="s">
        <v>197</v>
      </c>
      <c r="C45" s="219" t="s">
        <v>402</v>
      </c>
      <c r="D45" s="221" t="str">
        <f t="shared" si="0"/>
        <v>08EN</v>
      </c>
    </row>
    <row r="46" spans="1:4" x14ac:dyDescent="0.25">
      <c r="A46" s="225" t="s">
        <v>562</v>
      </c>
      <c r="B46" s="224" t="s">
        <v>228</v>
      </c>
      <c r="C46" s="219" t="s">
        <v>402</v>
      </c>
      <c r="D46" s="221" t="str">
        <f t="shared" si="0"/>
        <v>50EN</v>
      </c>
    </row>
    <row r="47" spans="1:4" x14ac:dyDescent="0.25">
      <c r="A47" s="225" t="s">
        <v>561</v>
      </c>
      <c r="B47" s="224" t="s">
        <v>229</v>
      </c>
      <c r="C47" s="219" t="s">
        <v>402</v>
      </c>
      <c r="D47" s="221" t="str">
        <f t="shared" si="0"/>
        <v>52EN</v>
      </c>
    </row>
    <row r="48" spans="1:4" x14ac:dyDescent="0.25">
      <c r="A48" s="225" t="s">
        <v>451</v>
      </c>
      <c r="B48" s="224" t="s">
        <v>239</v>
      </c>
      <c r="C48" s="288" t="s">
        <v>400</v>
      </c>
      <c r="D48" s="221" t="str">
        <f t="shared" si="0"/>
        <v>A16</v>
      </c>
    </row>
    <row r="49" spans="1:4" x14ac:dyDescent="0.25">
      <c r="A49" s="225" t="s">
        <v>451</v>
      </c>
      <c r="B49" s="224" t="s">
        <v>240</v>
      </c>
      <c r="C49" s="288"/>
      <c r="D49" s="221" t="str">
        <f t="shared" si="0"/>
        <v>A16</v>
      </c>
    </row>
    <row r="50" spans="1:4" x14ac:dyDescent="0.25">
      <c r="A50" s="225" t="s">
        <v>451</v>
      </c>
      <c r="B50" s="224" t="s">
        <v>241</v>
      </c>
      <c r="C50" s="288"/>
      <c r="D50" s="221" t="str">
        <f t="shared" si="0"/>
        <v>A16</v>
      </c>
    </row>
    <row r="51" spans="1:4" x14ac:dyDescent="0.25">
      <c r="A51" s="225" t="s">
        <v>451</v>
      </c>
      <c r="B51" s="224" t="s">
        <v>242</v>
      </c>
      <c r="C51" s="288"/>
      <c r="D51" s="221" t="str">
        <f t="shared" si="0"/>
        <v>A16</v>
      </c>
    </row>
    <row r="52" spans="1:4" x14ac:dyDescent="0.25">
      <c r="A52" s="225" t="s">
        <v>451</v>
      </c>
      <c r="B52" s="224" t="s">
        <v>243</v>
      </c>
      <c r="C52" s="288"/>
      <c r="D52" s="221" t="str">
        <f t="shared" si="0"/>
        <v>A16</v>
      </c>
    </row>
    <row r="53" spans="1:4" x14ac:dyDescent="0.25">
      <c r="A53" s="225" t="s">
        <v>451</v>
      </c>
      <c r="B53" s="224" t="s">
        <v>244</v>
      </c>
      <c r="C53" s="288"/>
      <c r="D53" s="221" t="str">
        <f t="shared" si="0"/>
        <v>A16</v>
      </c>
    </row>
    <row r="54" spans="1:4" x14ac:dyDescent="0.25">
      <c r="A54" s="225" t="s">
        <v>451</v>
      </c>
      <c r="B54" s="224" t="s">
        <v>245</v>
      </c>
      <c r="C54" s="288"/>
      <c r="D54" s="221" t="str">
        <f t="shared" si="0"/>
        <v>A16</v>
      </c>
    </row>
    <row r="55" spans="1:4" x14ac:dyDescent="0.25">
      <c r="A55" s="225" t="s">
        <v>451</v>
      </c>
      <c r="B55" s="224" t="s">
        <v>246</v>
      </c>
      <c r="C55" s="288"/>
      <c r="D55" s="221" t="str">
        <f t="shared" si="0"/>
        <v>A16</v>
      </c>
    </row>
    <row r="56" spans="1:4" x14ac:dyDescent="0.25">
      <c r="A56" s="225" t="s">
        <v>451</v>
      </c>
      <c r="B56" s="224" t="s">
        <v>247</v>
      </c>
      <c r="C56" s="288"/>
      <c r="D56" s="221" t="str">
        <f t="shared" si="0"/>
        <v>A16</v>
      </c>
    </row>
    <row r="57" spans="1:4" x14ac:dyDescent="0.25">
      <c r="A57" s="225" t="s">
        <v>423</v>
      </c>
      <c r="B57" s="224" t="s">
        <v>248</v>
      </c>
      <c r="C57" s="288" t="s">
        <v>401</v>
      </c>
      <c r="D57" s="221" t="str">
        <f t="shared" si="0"/>
        <v>A60</v>
      </c>
    </row>
    <row r="58" spans="1:4" x14ac:dyDescent="0.25">
      <c r="A58" s="225" t="s">
        <v>423</v>
      </c>
      <c r="B58" s="224" t="s">
        <v>249</v>
      </c>
      <c r="C58" s="288"/>
      <c r="D58" s="221" t="str">
        <f t="shared" si="0"/>
        <v>A60</v>
      </c>
    </row>
    <row r="59" spans="1:4" x14ac:dyDescent="0.25">
      <c r="A59" s="225" t="s">
        <v>423</v>
      </c>
      <c r="B59" s="224" t="s">
        <v>250</v>
      </c>
      <c r="C59" s="288"/>
      <c r="D59" s="221" t="str">
        <f t="shared" si="0"/>
        <v>A60</v>
      </c>
    </row>
    <row r="60" spans="1:4" x14ac:dyDescent="0.25">
      <c r="A60" s="225" t="s">
        <v>423</v>
      </c>
      <c r="B60" s="224" t="s">
        <v>251</v>
      </c>
      <c r="C60" s="288"/>
      <c r="D60" s="221" t="str">
        <f t="shared" si="0"/>
        <v>A60</v>
      </c>
    </row>
    <row r="61" spans="1:4" x14ac:dyDescent="0.25">
      <c r="A61" s="225" t="s">
        <v>423</v>
      </c>
      <c r="B61" s="224" t="s">
        <v>252</v>
      </c>
      <c r="C61" s="288"/>
      <c r="D61" s="221" t="str">
        <f t="shared" si="0"/>
        <v>A60</v>
      </c>
    </row>
    <row r="62" spans="1:4" x14ac:dyDescent="0.25">
      <c r="A62" s="225" t="s">
        <v>423</v>
      </c>
      <c r="B62" s="224" t="s">
        <v>253</v>
      </c>
      <c r="C62" s="288"/>
      <c r="D62" s="221" t="str">
        <f t="shared" si="0"/>
        <v>A60</v>
      </c>
    </row>
    <row r="63" spans="1:4" x14ac:dyDescent="0.25">
      <c r="A63" s="225" t="s">
        <v>462</v>
      </c>
      <c r="B63" s="224" t="s">
        <v>254</v>
      </c>
      <c r="C63" s="288" t="s">
        <v>399</v>
      </c>
      <c r="D63" s="221" t="str">
        <f t="shared" si="0"/>
        <v>B32</v>
      </c>
    </row>
    <row r="64" spans="1:4" x14ac:dyDescent="0.25">
      <c r="A64" s="225" t="s">
        <v>462</v>
      </c>
      <c r="B64" s="224" t="s">
        <v>255</v>
      </c>
      <c r="C64" s="288"/>
      <c r="D64" s="221" t="str">
        <f t="shared" si="0"/>
        <v>B32</v>
      </c>
    </row>
    <row r="65" spans="1:4" x14ac:dyDescent="0.25">
      <c r="A65" s="225" t="s">
        <v>462</v>
      </c>
      <c r="B65" s="224" t="s">
        <v>256</v>
      </c>
      <c r="C65" s="288"/>
      <c r="D65" s="221" t="str">
        <f t="shared" si="0"/>
        <v>B32</v>
      </c>
    </row>
    <row r="66" spans="1:4" x14ac:dyDescent="0.25">
      <c r="A66" s="225" t="s">
        <v>462</v>
      </c>
      <c r="B66" s="224" t="s">
        <v>257</v>
      </c>
      <c r="C66" s="288"/>
      <c r="D66" s="221" t="str">
        <f t="shared" ref="D66:D129" si="1">TRIM(A66)</f>
        <v>B32</v>
      </c>
    </row>
    <row r="67" spans="1:4" x14ac:dyDescent="0.25">
      <c r="A67" s="225" t="s">
        <v>462</v>
      </c>
      <c r="B67" s="224" t="s">
        <v>258</v>
      </c>
      <c r="C67" s="288"/>
      <c r="D67" s="221" t="str">
        <f t="shared" si="1"/>
        <v>B32</v>
      </c>
    </row>
    <row r="68" spans="1:4" x14ac:dyDescent="0.25">
      <c r="A68" s="225" t="s">
        <v>462</v>
      </c>
      <c r="B68" s="224" t="s">
        <v>259</v>
      </c>
      <c r="C68" s="288"/>
      <c r="D68" s="221" t="str">
        <f t="shared" si="1"/>
        <v>B32</v>
      </c>
    </row>
    <row r="69" spans="1:4" x14ac:dyDescent="0.25">
      <c r="A69" s="225" t="s">
        <v>560</v>
      </c>
      <c r="B69" s="224" t="s">
        <v>260</v>
      </c>
      <c r="C69" s="288" t="s">
        <v>402</v>
      </c>
      <c r="D69" s="221" t="str">
        <f t="shared" si="1"/>
        <v>B62</v>
      </c>
    </row>
    <row r="70" spans="1:4" x14ac:dyDescent="0.25">
      <c r="A70" s="225" t="s">
        <v>560</v>
      </c>
      <c r="B70" s="224" t="s">
        <v>261</v>
      </c>
      <c r="C70" s="288"/>
      <c r="D70" s="221" t="str">
        <f t="shared" si="1"/>
        <v>B62</v>
      </c>
    </row>
    <row r="71" spans="1:4" x14ac:dyDescent="0.25">
      <c r="A71" s="225" t="s">
        <v>560</v>
      </c>
      <c r="B71" s="224" t="s">
        <v>262</v>
      </c>
      <c r="C71" s="288"/>
      <c r="D71" s="221" t="str">
        <f t="shared" si="1"/>
        <v>B62</v>
      </c>
    </row>
    <row r="72" spans="1:4" x14ac:dyDescent="0.25">
      <c r="A72" s="225" t="s">
        <v>560</v>
      </c>
      <c r="B72" s="224" t="s">
        <v>263</v>
      </c>
      <c r="C72" s="288"/>
      <c r="D72" s="221" t="str">
        <f t="shared" si="1"/>
        <v>B62</v>
      </c>
    </row>
    <row r="73" spans="1:4" x14ac:dyDescent="0.25">
      <c r="A73" s="225" t="s">
        <v>560</v>
      </c>
      <c r="B73" s="224" t="s">
        <v>264</v>
      </c>
      <c r="C73" s="288"/>
      <c r="D73" s="221" t="str">
        <f t="shared" si="1"/>
        <v>B62</v>
      </c>
    </row>
    <row r="74" spans="1:4" x14ac:dyDescent="0.25">
      <c r="A74" s="225" t="s">
        <v>560</v>
      </c>
      <c r="B74" s="224" t="s">
        <v>265</v>
      </c>
      <c r="C74" s="288"/>
      <c r="D74" s="221" t="str">
        <f t="shared" si="1"/>
        <v>B62</v>
      </c>
    </row>
    <row r="75" spans="1:4" x14ac:dyDescent="0.25">
      <c r="A75" s="225" t="s">
        <v>426</v>
      </c>
      <c r="B75" s="224" t="s">
        <v>266</v>
      </c>
      <c r="C75" s="288" t="s">
        <v>397</v>
      </c>
      <c r="D75" s="221" t="str">
        <f t="shared" si="1"/>
        <v>C06</v>
      </c>
    </row>
    <row r="76" spans="1:4" x14ac:dyDescent="0.25">
      <c r="A76" s="225" t="s">
        <v>426</v>
      </c>
      <c r="B76" s="224" t="s">
        <v>267</v>
      </c>
      <c r="C76" s="288"/>
      <c r="D76" s="221" t="str">
        <f t="shared" si="1"/>
        <v>C06</v>
      </c>
    </row>
    <row r="77" spans="1:4" x14ac:dyDescent="0.25">
      <c r="A77" s="225" t="s">
        <v>426</v>
      </c>
      <c r="B77" s="224" t="s">
        <v>268</v>
      </c>
      <c r="C77" s="288"/>
      <c r="D77" s="221" t="str">
        <f t="shared" si="1"/>
        <v>C06</v>
      </c>
    </row>
    <row r="78" spans="1:4" x14ac:dyDescent="0.25">
      <c r="A78" s="225" t="s">
        <v>426</v>
      </c>
      <c r="B78" s="224" t="s">
        <v>269</v>
      </c>
      <c r="C78" s="288"/>
      <c r="D78" s="221" t="str">
        <f t="shared" si="1"/>
        <v>C06</v>
      </c>
    </row>
    <row r="79" spans="1:4" x14ac:dyDescent="0.25">
      <c r="A79" s="225" t="s">
        <v>426</v>
      </c>
      <c r="B79" s="224" t="s">
        <v>270</v>
      </c>
      <c r="C79" s="288"/>
      <c r="D79" s="221" t="str">
        <f t="shared" si="1"/>
        <v>C06</v>
      </c>
    </row>
    <row r="80" spans="1:4" x14ac:dyDescent="0.25">
      <c r="A80" s="225" t="s">
        <v>426</v>
      </c>
      <c r="B80" s="224" t="s">
        <v>271</v>
      </c>
      <c r="C80" s="288"/>
      <c r="D80" s="221" t="str">
        <f t="shared" si="1"/>
        <v>C06</v>
      </c>
    </row>
    <row r="81" spans="1:4" x14ac:dyDescent="0.25">
      <c r="A81" s="225" t="s">
        <v>426</v>
      </c>
      <c r="B81" s="224" t="s">
        <v>272</v>
      </c>
      <c r="C81" s="288"/>
      <c r="D81" s="221" t="str">
        <f t="shared" si="1"/>
        <v>C06</v>
      </c>
    </row>
    <row r="82" spans="1:4" x14ac:dyDescent="0.25">
      <c r="A82" s="225" t="s">
        <v>426</v>
      </c>
      <c r="B82" s="224" t="s">
        <v>273</v>
      </c>
      <c r="C82" s="288"/>
      <c r="D82" s="221" t="str">
        <f t="shared" si="1"/>
        <v>C06</v>
      </c>
    </row>
    <row r="83" spans="1:4" x14ac:dyDescent="0.25">
      <c r="A83" s="225" t="s">
        <v>426</v>
      </c>
      <c r="B83" s="224" t="s">
        <v>274</v>
      </c>
      <c r="C83" s="288"/>
      <c r="D83" s="221" t="str">
        <f t="shared" si="1"/>
        <v>C06</v>
      </c>
    </row>
    <row r="84" spans="1:4" x14ac:dyDescent="0.25">
      <c r="A84" s="225" t="s">
        <v>426</v>
      </c>
      <c r="B84" s="224" t="s">
        <v>275</v>
      </c>
      <c r="C84" s="288"/>
      <c r="D84" s="221" t="str">
        <f t="shared" si="1"/>
        <v>C06</v>
      </c>
    </row>
    <row r="85" spans="1:4" x14ac:dyDescent="0.25">
      <c r="A85" s="225" t="s">
        <v>426</v>
      </c>
      <c r="B85" s="224" t="s">
        <v>276</v>
      </c>
      <c r="C85" s="288"/>
      <c r="D85" s="221" t="str">
        <f t="shared" si="1"/>
        <v>C06</v>
      </c>
    </row>
    <row r="86" spans="1:4" x14ac:dyDescent="0.25">
      <c r="A86" s="225" t="s">
        <v>426</v>
      </c>
      <c r="B86" s="224" t="s">
        <v>277</v>
      </c>
      <c r="C86" s="288"/>
      <c r="D86" s="221" t="str">
        <f t="shared" si="1"/>
        <v>C06</v>
      </c>
    </row>
    <row r="87" spans="1:4" x14ac:dyDescent="0.25">
      <c r="A87" s="225" t="s">
        <v>426</v>
      </c>
      <c r="B87" s="224" t="s">
        <v>278</v>
      </c>
      <c r="C87" s="288"/>
      <c r="D87" s="221" t="str">
        <f t="shared" si="1"/>
        <v>C06</v>
      </c>
    </row>
    <row r="88" spans="1:4" x14ac:dyDescent="0.25">
      <c r="A88" s="225" t="s">
        <v>426</v>
      </c>
      <c r="B88" s="224" t="s">
        <v>279</v>
      </c>
      <c r="C88" s="288"/>
      <c r="D88" s="221" t="str">
        <f t="shared" si="1"/>
        <v>C06</v>
      </c>
    </row>
    <row r="89" spans="1:4" x14ac:dyDescent="0.25">
      <c r="A89" s="225" t="s">
        <v>459</v>
      </c>
      <c r="B89" s="224" t="s">
        <v>280</v>
      </c>
      <c r="C89" s="288" t="s">
        <v>397</v>
      </c>
      <c r="D89" s="221" t="str">
        <f t="shared" si="1"/>
        <v>C08</v>
      </c>
    </row>
    <row r="90" spans="1:4" x14ac:dyDescent="0.25">
      <c r="A90" s="225" t="s">
        <v>459</v>
      </c>
      <c r="B90" s="224" t="s">
        <v>281</v>
      </c>
      <c r="C90" s="288"/>
      <c r="D90" s="221" t="str">
        <f t="shared" si="1"/>
        <v>C08</v>
      </c>
    </row>
    <row r="91" spans="1:4" x14ac:dyDescent="0.25">
      <c r="A91" s="225" t="s">
        <v>459</v>
      </c>
      <c r="B91" s="224" t="s">
        <v>282</v>
      </c>
      <c r="C91" s="288"/>
      <c r="D91" s="221" t="str">
        <f t="shared" si="1"/>
        <v>C08</v>
      </c>
    </row>
    <row r="92" spans="1:4" x14ac:dyDescent="0.25">
      <c r="A92" s="225" t="s">
        <v>459</v>
      </c>
      <c r="B92" s="224" t="s">
        <v>283</v>
      </c>
      <c r="C92" s="288"/>
      <c r="D92" s="221" t="str">
        <f t="shared" si="1"/>
        <v>C08</v>
      </c>
    </row>
    <row r="93" spans="1:4" x14ac:dyDescent="0.25">
      <c r="A93" s="225" t="s">
        <v>459</v>
      </c>
      <c r="B93" s="224" t="s">
        <v>284</v>
      </c>
      <c r="C93" s="288"/>
      <c r="D93" s="221" t="str">
        <f t="shared" si="1"/>
        <v>C08</v>
      </c>
    </row>
    <row r="94" spans="1:4" x14ac:dyDescent="0.25">
      <c r="A94" s="225" t="s">
        <v>459</v>
      </c>
      <c r="B94" s="224" t="s">
        <v>285</v>
      </c>
      <c r="C94" s="288"/>
      <c r="D94" s="221" t="str">
        <f t="shared" si="1"/>
        <v>C08</v>
      </c>
    </row>
    <row r="95" spans="1:4" x14ac:dyDescent="0.25">
      <c r="A95" s="225" t="s">
        <v>459</v>
      </c>
      <c r="B95" s="224" t="s">
        <v>286</v>
      </c>
      <c r="C95" s="288"/>
      <c r="D95" s="221" t="str">
        <f t="shared" si="1"/>
        <v>C08</v>
      </c>
    </row>
    <row r="96" spans="1:4" x14ac:dyDescent="0.25">
      <c r="A96" s="225" t="s">
        <v>559</v>
      </c>
      <c r="B96" s="224" t="s">
        <v>287</v>
      </c>
      <c r="C96" s="288" t="s">
        <v>402</v>
      </c>
      <c r="D96" s="221" t="str">
        <f t="shared" si="1"/>
        <v>E30</v>
      </c>
    </row>
    <row r="97" spans="1:4" x14ac:dyDescent="0.25">
      <c r="A97" s="225" t="s">
        <v>559</v>
      </c>
      <c r="B97" s="224" t="s">
        <v>288</v>
      </c>
      <c r="C97" s="288"/>
      <c r="D97" s="221" t="str">
        <f t="shared" si="1"/>
        <v>E30</v>
      </c>
    </row>
    <row r="98" spans="1:4" x14ac:dyDescent="0.25">
      <c r="A98" s="225" t="s">
        <v>559</v>
      </c>
      <c r="B98" s="224" t="s">
        <v>289</v>
      </c>
      <c r="C98" s="288"/>
      <c r="D98" s="221" t="str">
        <f t="shared" si="1"/>
        <v>E30</v>
      </c>
    </row>
    <row r="99" spans="1:4" x14ac:dyDescent="0.25">
      <c r="A99" s="225" t="s">
        <v>559</v>
      </c>
      <c r="B99" s="224" t="s">
        <v>290</v>
      </c>
      <c r="C99" s="288"/>
      <c r="D99" s="221" t="str">
        <f t="shared" si="1"/>
        <v>E30</v>
      </c>
    </row>
    <row r="100" spans="1:4" x14ac:dyDescent="0.25">
      <c r="A100" s="225" t="s">
        <v>559</v>
      </c>
      <c r="B100" s="224" t="s">
        <v>291</v>
      </c>
      <c r="C100" s="288"/>
      <c r="D100" s="221" t="str">
        <f t="shared" si="1"/>
        <v>E30</v>
      </c>
    </row>
    <row r="101" spans="1:4" x14ac:dyDescent="0.25">
      <c r="A101" s="225" t="s">
        <v>559</v>
      </c>
      <c r="B101" s="224" t="s">
        <v>292</v>
      </c>
      <c r="C101" s="288"/>
      <c r="D101" s="221" t="str">
        <f t="shared" si="1"/>
        <v>E30</v>
      </c>
    </row>
    <row r="102" spans="1:4" x14ac:dyDescent="0.25">
      <c r="A102" s="225" t="s">
        <v>558</v>
      </c>
      <c r="B102" s="224" t="s">
        <v>293</v>
      </c>
      <c r="C102" s="288" t="s">
        <v>402</v>
      </c>
      <c r="D102" s="221" t="str">
        <f t="shared" si="1"/>
        <v>E40</v>
      </c>
    </row>
    <row r="103" spans="1:4" x14ac:dyDescent="0.25">
      <c r="A103" s="225" t="s">
        <v>558</v>
      </c>
      <c r="B103" s="224" t="s">
        <v>294</v>
      </c>
      <c r="C103" s="288"/>
      <c r="D103" s="221" t="str">
        <f t="shared" si="1"/>
        <v>E40</v>
      </c>
    </row>
    <row r="104" spans="1:4" x14ac:dyDescent="0.25">
      <c r="A104" s="225" t="s">
        <v>558</v>
      </c>
      <c r="B104" s="224" t="s">
        <v>295</v>
      </c>
      <c r="C104" s="288"/>
      <c r="D104" s="221" t="str">
        <f t="shared" si="1"/>
        <v>E40</v>
      </c>
    </row>
    <row r="105" spans="1:4" x14ac:dyDescent="0.25">
      <c r="A105" s="225" t="s">
        <v>558</v>
      </c>
      <c r="B105" s="224" t="s">
        <v>296</v>
      </c>
      <c r="C105" s="288"/>
      <c r="D105" s="221" t="str">
        <f t="shared" si="1"/>
        <v>E40</v>
      </c>
    </row>
    <row r="106" spans="1:4" x14ac:dyDescent="0.25">
      <c r="A106" s="225" t="s">
        <v>558</v>
      </c>
      <c r="B106" s="224" t="s">
        <v>297</v>
      </c>
      <c r="C106" s="288"/>
      <c r="D106" s="221" t="str">
        <f t="shared" si="1"/>
        <v>E40</v>
      </c>
    </row>
    <row r="107" spans="1:4" x14ac:dyDescent="0.25">
      <c r="A107" s="225" t="s">
        <v>558</v>
      </c>
      <c r="B107" s="224" t="s">
        <v>298</v>
      </c>
      <c r="C107" s="288"/>
      <c r="D107" s="221" t="str">
        <f t="shared" si="1"/>
        <v>E40</v>
      </c>
    </row>
    <row r="108" spans="1:4" x14ac:dyDescent="0.25">
      <c r="A108" s="225" t="s">
        <v>434</v>
      </c>
      <c r="B108" s="224" t="s">
        <v>299</v>
      </c>
      <c r="C108" s="288" t="s">
        <v>398</v>
      </c>
      <c r="D108" s="221" t="str">
        <f t="shared" si="1"/>
        <v>G02</v>
      </c>
    </row>
    <row r="109" spans="1:4" x14ac:dyDescent="0.25">
      <c r="A109" s="225" t="s">
        <v>434</v>
      </c>
      <c r="B109" s="224" t="s">
        <v>300</v>
      </c>
      <c r="C109" s="288"/>
      <c r="D109" s="221" t="str">
        <f t="shared" si="1"/>
        <v>G02</v>
      </c>
    </row>
    <row r="110" spans="1:4" x14ac:dyDescent="0.25">
      <c r="A110" s="225" t="s">
        <v>434</v>
      </c>
      <c r="B110" s="224" t="s">
        <v>301</v>
      </c>
      <c r="C110" s="288"/>
      <c r="D110" s="221" t="str">
        <f t="shared" si="1"/>
        <v>G02</v>
      </c>
    </row>
    <row r="111" spans="1:4" x14ac:dyDescent="0.25">
      <c r="A111" s="225" t="s">
        <v>434</v>
      </c>
      <c r="B111" s="224" t="s">
        <v>302</v>
      </c>
      <c r="C111" s="288"/>
      <c r="D111" s="221" t="str">
        <f t="shared" si="1"/>
        <v>G02</v>
      </c>
    </row>
    <row r="112" spans="1:4" x14ac:dyDescent="0.25">
      <c r="A112" s="225" t="s">
        <v>434</v>
      </c>
      <c r="B112" s="224" t="s">
        <v>303</v>
      </c>
      <c r="C112" s="288"/>
      <c r="D112" s="221" t="str">
        <f t="shared" si="1"/>
        <v>G02</v>
      </c>
    </row>
    <row r="113" spans="1:4" x14ac:dyDescent="0.25">
      <c r="A113" s="225" t="s">
        <v>434</v>
      </c>
      <c r="B113" s="224" t="s">
        <v>304</v>
      </c>
      <c r="C113" s="288"/>
      <c r="D113" s="221" t="str">
        <f t="shared" si="1"/>
        <v>G02</v>
      </c>
    </row>
    <row r="114" spans="1:4" x14ac:dyDescent="0.25">
      <c r="A114" s="225" t="s">
        <v>434</v>
      </c>
      <c r="B114" s="224" t="s">
        <v>305</v>
      </c>
      <c r="C114" s="288"/>
      <c r="D114" s="221" t="str">
        <f t="shared" si="1"/>
        <v>G02</v>
      </c>
    </row>
    <row r="115" spans="1:4" x14ac:dyDescent="0.25">
      <c r="A115" s="225" t="s">
        <v>434</v>
      </c>
      <c r="B115" s="224" t="s">
        <v>306</v>
      </c>
      <c r="C115" s="288"/>
      <c r="D115" s="221" t="str">
        <f t="shared" si="1"/>
        <v>G02</v>
      </c>
    </row>
    <row r="116" spans="1:4" x14ac:dyDescent="0.25">
      <c r="A116" s="225" t="s">
        <v>439</v>
      </c>
      <c r="B116" s="224" t="s">
        <v>307</v>
      </c>
      <c r="C116" s="288" t="s">
        <v>399</v>
      </c>
      <c r="D116" s="221" t="str">
        <f t="shared" si="1"/>
        <v>G32</v>
      </c>
    </row>
    <row r="117" spans="1:4" x14ac:dyDescent="0.25">
      <c r="A117" s="225" t="s">
        <v>439</v>
      </c>
      <c r="B117" s="224" t="s">
        <v>308</v>
      </c>
      <c r="C117" s="288"/>
      <c r="D117" s="221" t="str">
        <f t="shared" si="1"/>
        <v>G32</v>
      </c>
    </row>
    <row r="118" spans="1:4" x14ac:dyDescent="0.25">
      <c r="A118" s="225" t="s">
        <v>439</v>
      </c>
      <c r="B118" s="224" t="s">
        <v>309</v>
      </c>
      <c r="C118" s="288"/>
      <c r="D118" s="221" t="str">
        <f t="shared" si="1"/>
        <v>G32</v>
      </c>
    </row>
    <row r="119" spans="1:4" x14ac:dyDescent="0.25">
      <c r="A119" s="225" t="s">
        <v>439</v>
      </c>
      <c r="B119" s="224" t="s">
        <v>310</v>
      </c>
      <c r="C119" s="288"/>
      <c r="D119" s="221" t="str">
        <f t="shared" si="1"/>
        <v>G32</v>
      </c>
    </row>
    <row r="120" spans="1:4" x14ac:dyDescent="0.25">
      <c r="A120" s="225" t="s">
        <v>439</v>
      </c>
      <c r="B120" s="224" t="s">
        <v>311</v>
      </c>
      <c r="C120" s="288"/>
      <c r="D120" s="221" t="str">
        <f t="shared" si="1"/>
        <v>G32</v>
      </c>
    </row>
    <row r="121" spans="1:4" x14ac:dyDescent="0.25">
      <c r="A121" s="225" t="s">
        <v>439</v>
      </c>
      <c r="B121" s="224" t="s">
        <v>312</v>
      </c>
      <c r="C121" s="288"/>
      <c r="D121" s="221" t="str">
        <f t="shared" si="1"/>
        <v>G32</v>
      </c>
    </row>
    <row r="122" spans="1:4" x14ac:dyDescent="0.25">
      <c r="A122" s="225" t="s">
        <v>439</v>
      </c>
      <c r="B122" s="224" t="s">
        <v>313</v>
      </c>
      <c r="C122" s="288"/>
      <c r="D122" s="221" t="str">
        <f t="shared" si="1"/>
        <v>G32</v>
      </c>
    </row>
    <row r="123" spans="1:4" x14ac:dyDescent="0.25">
      <c r="A123" s="225" t="s">
        <v>439</v>
      </c>
      <c r="B123" s="224" t="s">
        <v>314</v>
      </c>
      <c r="C123" s="288"/>
      <c r="D123" s="221" t="str">
        <f t="shared" si="1"/>
        <v>G32</v>
      </c>
    </row>
    <row r="124" spans="1:4" x14ac:dyDescent="0.25">
      <c r="A124" s="225" t="s">
        <v>439</v>
      </c>
      <c r="B124" s="224" t="s">
        <v>315</v>
      </c>
      <c r="C124" s="288"/>
      <c r="D124" s="221" t="str">
        <f t="shared" si="1"/>
        <v>G32</v>
      </c>
    </row>
    <row r="125" spans="1:4" x14ac:dyDescent="0.25">
      <c r="A125" s="225" t="s">
        <v>439</v>
      </c>
      <c r="B125" s="224" t="s">
        <v>316</v>
      </c>
      <c r="C125" s="288"/>
      <c r="D125" s="221" t="str">
        <f t="shared" si="1"/>
        <v>G32</v>
      </c>
    </row>
    <row r="126" spans="1:4" x14ac:dyDescent="0.25">
      <c r="A126" s="225" t="s">
        <v>439</v>
      </c>
      <c r="B126" s="224" t="s">
        <v>317</v>
      </c>
      <c r="C126" s="288"/>
      <c r="D126" s="221" t="str">
        <f t="shared" si="1"/>
        <v>G32</v>
      </c>
    </row>
    <row r="127" spans="1:4" x14ac:dyDescent="0.25">
      <c r="A127" s="225" t="s">
        <v>439</v>
      </c>
      <c r="B127" s="224" t="s">
        <v>318</v>
      </c>
      <c r="C127" s="288"/>
      <c r="D127" s="221" t="str">
        <f t="shared" si="1"/>
        <v>G32</v>
      </c>
    </row>
    <row r="128" spans="1:4" x14ac:dyDescent="0.25">
      <c r="A128" s="225" t="s">
        <v>439</v>
      </c>
      <c r="B128" s="224" t="s">
        <v>319</v>
      </c>
      <c r="C128" s="288"/>
      <c r="D128" s="221" t="str">
        <f t="shared" si="1"/>
        <v>G32</v>
      </c>
    </row>
    <row r="129" spans="1:4" x14ac:dyDescent="0.25">
      <c r="A129" s="225" t="s">
        <v>439</v>
      </c>
      <c r="B129" s="224" t="s">
        <v>320</v>
      </c>
      <c r="C129" s="288"/>
      <c r="D129" s="221" t="str">
        <f t="shared" si="1"/>
        <v>G32</v>
      </c>
    </row>
    <row r="130" spans="1:4" x14ac:dyDescent="0.25">
      <c r="A130" s="225" t="s">
        <v>557</v>
      </c>
      <c r="B130" s="224" t="s">
        <v>321</v>
      </c>
      <c r="C130" s="288" t="s">
        <v>402</v>
      </c>
      <c r="D130" s="221" t="str">
        <f t="shared" ref="D130:D193" si="2">TRIM(A130)</f>
        <v>G62</v>
      </c>
    </row>
    <row r="131" spans="1:4" x14ac:dyDescent="0.25">
      <c r="A131" s="225" t="s">
        <v>557</v>
      </c>
      <c r="B131" s="224" t="s">
        <v>322</v>
      </c>
      <c r="C131" s="288"/>
      <c r="D131" s="221" t="str">
        <f t="shared" si="2"/>
        <v>G62</v>
      </c>
    </row>
    <row r="132" spans="1:4" x14ac:dyDescent="0.25">
      <c r="A132" s="225" t="s">
        <v>557</v>
      </c>
      <c r="B132" s="224" t="s">
        <v>323</v>
      </c>
      <c r="C132" s="288"/>
      <c r="D132" s="221" t="str">
        <f t="shared" si="2"/>
        <v>G62</v>
      </c>
    </row>
    <row r="133" spans="1:4" x14ac:dyDescent="0.25">
      <c r="A133" s="225" t="s">
        <v>557</v>
      </c>
      <c r="B133" s="224" t="s">
        <v>324</v>
      </c>
      <c r="C133" s="288"/>
      <c r="D133" s="221" t="str">
        <f t="shared" si="2"/>
        <v>G62</v>
      </c>
    </row>
    <row r="134" spans="1:4" x14ac:dyDescent="0.25">
      <c r="A134" s="225" t="s">
        <v>557</v>
      </c>
      <c r="B134" s="224" t="s">
        <v>325</v>
      </c>
      <c r="C134" s="288"/>
      <c r="D134" s="221" t="str">
        <f t="shared" si="2"/>
        <v>G62</v>
      </c>
    </row>
    <row r="135" spans="1:4" x14ac:dyDescent="0.25">
      <c r="A135" s="225" t="s">
        <v>557</v>
      </c>
      <c r="B135" s="224" t="s">
        <v>326</v>
      </c>
      <c r="C135" s="288"/>
      <c r="D135" s="221" t="str">
        <f t="shared" si="2"/>
        <v>G62</v>
      </c>
    </row>
    <row r="136" spans="1:4" x14ac:dyDescent="0.25">
      <c r="A136" s="225" t="s">
        <v>557</v>
      </c>
      <c r="B136" s="224" t="s">
        <v>327</v>
      </c>
      <c r="C136" s="288"/>
      <c r="D136" s="221" t="str">
        <f t="shared" si="2"/>
        <v>G62</v>
      </c>
    </row>
    <row r="137" spans="1:4" x14ac:dyDescent="0.25">
      <c r="A137" s="225" t="s">
        <v>557</v>
      </c>
      <c r="B137" s="224" t="s">
        <v>328</v>
      </c>
      <c r="C137" s="288"/>
      <c r="D137" s="221" t="str">
        <f t="shared" si="2"/>
        <v>G62</v>
      </c>
    </row>
    <row r="138" spans="1:4" x14ac:dyDescent="0.25">
      <c r="A138" s="225" t="s">
        <v>557</v>
      </c>
      <c r="B138" s="224" t="s">
        <v>329</v>
      </c>
      <c r="C138" s="288"/>
      <c r="D138" s="221" t="str">
        <f t="shared" si="2"/>
        <v>G62</v>
      </c>
    </row>
    <row r="139" spans="1:4" x14ac:dyDescent="0.25">
      <c r="A139" s="225" t="s">
        <v>557</v>
      </c>
      <c r="B139" s="224" t="s">
        <v>330</v>
      </c>
      <c r="C139" s="288"/>
      <c r="D139" s="221" t="str">
        <f t="shared" si="2"/>
        <v>G62</v>
      </c>
    </row>
    <row r="140" spans="1:4" x14ac:dyDescent="0.25">
      <c r="A140" s="225" t="s">
        <v>557</v>
      </c>
      <c r="B140" s="224" t="s">
        <v>331</v>
      </c>
      <c r="C140" s="288"/>
      <c r="D140" s="221" t="str">
        <f t="shared" si="2"/>
        <v>G62</v>
      </c>
    </row>
    <row r="141" spans="1:4" x14ac:dyDescent="0.25">
      <c r="A141" s="225" t="s">
        <v>557</v>
      </c>
      <c r="B141" s="224" t="s">
        <v>332</v>
      </c>
      <c r="C141" s="288"/>
      <c r="D141" s="221" t="str">
        <f t="shared" si="2"/>
        <v>G62</v>
      </c>
    </row>
    <row r="142" spans="1:4" x14ac:dyDescent="0.25">
      <c r="A142" s="225" t="s">
        <v>466</v>
      </c>
      <c r="B142" s="224" t="s">
        <v>333</v>
      </c>
      <c r="C142" s="226" t="s">
        <v>402</v>
      </c>
      <c r="D142" s="221" t="str">
        <f t="shared" si="2"/>
        <v>M1A</v>
      </c>
    </row>
    <row r="143" spans="1:4" x14ac:dyDescent="0.25">
      <c r="A143" s="225" t="s">
        <v>473</v>
      </c>
      <c r="B143" s="224" t="s">
        <v>334</v>
      </c>
      <c r="C143" s="226" t="s">
        <v>402</v>
      </c>
      <c r="D143" s="221" t="str">
        <f t="shared" si="2"/>
        <v>M1B</v>
      </c>
    </row>
    <row r="144" spans="1:4" x14ac:dyDescent="0.25">
      <c r="A144" s="225" t="s">
        <v>556</v>
      </c>
      <c r="B144" s="224" t="s">
        <v>335</v>
      </c>
      <c r="C144" s="288" t="s">
        <v>402</v>
      </c>
      <c r="D144" s="221" t="str">
        <f t="shared" si="2"/>
        <v>R02</v>
      </c>
    </row>
    <row r="145" spans="1:4" x14ac:dyDescent="0.25">
      <c r="A145" s="225" t="s">
        <v>556</v>
      </c>
      <c r="B145" s="224" t="s">
        <v>336</v>
      </c>
      <c r="C145" s="288"/>
      <c r="D145" s="221" t="str">
        <f t="shared" si="2"/>
        <v>R02</v>
      </c>
    </row>
    <row r="146" spans="1:4" x14ac:dyDescent="0.25">
      <c r="A146" s="225" t="s">
        <v>556</v>
      </c>
      <c r="B146" s="224" t="s">
        <v>337</v>
      </c>
      <c r="C146" s="288"/>
      <c r="D146" s="221" t="str">
        <f t="shared" si="2"/>
        <v>R02</v>
      </c>
    </row>
    <row r="147" spans="1:4" x14ac:dyDescent="0.25">
      <c r="A147" s="225" t="s">
        <v>556</v>
      </c>
      <c r="B147" s="224" t="s">
        <v>338</v>
      </c>
      <c r="C147" s="288"/>
      <c r="D147" s="221" t="str">
        <f t="shared" si="2"/>
        <v>R02</v>
      </c>
    </row>
    <row r="148" spans="1:4" x14ac:dyDescent="0.25">
      <c r="A148" s="225" t="s">
        <v>556</v>
      </c>
      <c r="B148" s="224" t="s">
        <v>339</v>
      </c>
      <c r="C148" s="288"/>
      <c r="D148" s="221" t="str">
        <f t="shared" si="2"/>
        <v>R02</v>
      </c>
    </row>
    <row r="149" spans="1:4" x14ac:dyDescent="0.25">
      <c r="A149" s="225" t="s">
        <v>556</v>
      </c>
      <c r="B149" s="224" t="s">
        <v>340</v>
      </c>
      <c r="C149" s="288"/>
      <c r="D149" s="221" t="str">
        <f t="shared" si="2"/>
        <v>R02</v>
      </c>
    </row>
    <row r="150" spans="1:4" x14ac:dyDescent="0.25">
      <c r="A150" s="225" t="s">
        <v>442</v>
      </c>
      <c r="B150" s="224" t="s">
        <v>341</v>
      </c>
      <c r="C150" s="288" t="s">
        <v>402</v>
      </c>
      <c r="D150" s="221" t="str">
        <f t="shared" si="2"/>
        <v>S10</v>
      </c>
    </row>
    <row r="151" spans="1:4" x14ac:dyDescent="0.25">
      <c r="A151" s="225" t="s">
        <v>442</v>
      </c>
      <c r="B151" s="224" t="s">
        <v>342</v>
      </c>
      <c r="C151" s="288"/>
      <c r="D151" s="221" t="str">
        <f t="shared" si="2"/>
        <v>S10</v>
      </c>
    </row>
    <row r="152" spans="1:4" x14ac:dyDescent="0.25">
      <c r="A152" s="225" t="s">
        <v>442</v>
      </c>
      <c r="B152" s="224" t="s">
        <v>343</v>
      </c>
      <c r="C152" s="288"/>
      <c r="D152" s="221" t="str">
        <f t="shared" si="2"/>
        <v>S10</v>
      </c>
    </row>
    <row r="153" spans="1:4" x14ac:dyDescent="0.25">
      <c r="A153" s="225" t="s">
        <v>442</v>
      </c>
      <c r="B153" s="224" t="s">
        <v>344</v>
      </c>
      <c r="C153" s="288"/>
      <c r="D153" s="221" t="str">
        <f t="shared" si="2"/>
        <v>S10</v>
      </c>
    </row>
    <row r="154" spans="1:4" x14ac:dyDescent="0.25">
      <c r="A154" s="225" t="s">
        <v>442</v>
      </c>
      <c r="B154" s="224" t="s">
        <v>345</v>
      </c>
      <c r="C154" s="288"/>
      <c r="D154" s="221" t="str">
        <f t="shared" si="2"/>
        <v>S10</v>
      </c>
    </row>
    <row r="155" spans="1:4" x14ac:dyDescent="0.25">
      <c r="A155" s="225" t="s">
        <v>442</v>
      </c>
      <c r="B155" s="224" t="s">
        <v>346</v>
      </c>
      <c r="C155" s="288"/>
      <c r="D155" s="221" t="str">
        <f t="shared" si="2"/>
        <v>S10</v>
      </c>
    </row>
    <row r="156" spans="1:4" x14ac:dyDescent="0.25">
      <c r="A156" s="225" t="s">
        <v>442</v>
      </c>
      <c r="B156" s="224" t="s">
        <v>347</v>
      </c>
      <c r="C156" s="288"/>
      <c r="D156" s="221" t="str">
        <f t="shared" si="2"/>
        <v>S10</v>
      </c>
    </row>
    <row r="157" spans="1:4" x14ac:dyDescent="0.25">
      <c r="A157" s="225" t="s">
        <v>442</v>
      </c>
      <c r="B157" s="224" t="s">
        <v>348</v>
      </c>
      <c r="C157" s="288"/>
      <c r="D157" s="221" t="str">
        <f t="shared" si="2"/>
        <v>S10</v>
      </c>
    </row>
    <row r="158" spans="1:4" x14ac:dyDescent="0.25">
      <c r="A158" s="225" t="s">
        <v>431</v>
      </c>
      <c r="B158" s="224" t="s">
        <v>349</v>
      </c>
      <c r="C158" s="288" t="s">
        <v>402</v>
      </c>
      <c r="D158" s="221" t="str">
        <f t="shared" si="2"/>
        <v>S14</v>
      </c>
    </row>
    <row r="159" spans="1:4" x14ac:dyDescent="0.25">
      <c r="A159" s="225" t="s">
        <v>431</v>
      </c>
      <c r="B159" s="224" t="s">
        <v>350</v>
      </c>
      <c r="C159" s="288"/>
      <c r="D159" s="221" t="str">
        <f t="shared" si="2"/>
        <v>S14</v>
      </c>
    </row>
    <row r="160" spans="1:4" x14ac:dyDescent="0.25">
      <c r="A160" s="225" t="s">
        <v>431</v>
      </c>
      <c r="B160" s="224" t="s">
        <v>351</v>
      </c>
      <c r="C160" s="288"/>
      <c r="D160" s="221" t="str">
        <f t="shared" si="2"/>
        <v>S14</v>
      </c>
    </row>
    <row r="161" spans="1:4" x14ac:dyDescent="0.25">
      <c r="A161" s="225" t="s">
        <v>431</v>
      </c>
      <c r="B161" s="224" t="s">
        <v>352</v>
      </c>
      <c r="C161" s="288"/>
      <c r="D161" s="221" t="str">
        <f t="shared" si="2"/>
        <v>S14</v>
      </c>
    </row>
    <row r="162" spans="1:4" x14ac:dyDescent="0.25">
      <c r="A162" s="225" t="s">
        <v>431</v>
      </c>
      <c r="B162" s="224" t="s">
        <v>353</v>
      </c>
      <c r="C162" s="288"/>
      <c r="D162" s="221" t="str">
        <f t="shared" si="2"/>
        <v>S14</v>
      </c>
    </row>
    <row r="163" spans="1:4" x14ac:dyDescent="0.25">
      <c r="A163" s="225" t="s">
        <v>431</v>
      </c>
      <c r="B163" s="224" t="s">
        <v>354</v>
      </c>
      <c r="C163" s="288"/>
      <c r="D163" s="221" t="str">
        <f t="shared" si="2"/>
        <v>S14</v>
      </c>
    </row>
    <row r="164" spans="1:4" x14ac:dyDescent="0.25">
      <c r="A164" s="225" t="s">
        <v>431</v>
      </c>
      <c r="B164" s="224" t="s">
        <v>355</v>
      </c>
      <c r="C164" s="288"/>
      <c r="D164" s="221" t="str">
        <f t="shared" si="2"/>
        <v>S14</v>
      </c>
    </row>
    <row r="165" spans="1:4" x14ac:dyDescent="0.25">
      <c r="A165" s="225" t="s">
        <v>494</v>
      </c>
      <c r="B165" s="224" t="s">
        <v>356</v>
      </c>
      <c r="C165" s="226" t="s">
        <v>402</v>
      </c>
      <c r="D165" s="221" t="str">
        <f t="shared" si="2"/>
        <v>S350</v>
      </c>
    </row>
    <row r="166" spans="1:4" x14ac:dyDescent="0.25">
      <c r="A166" s="225" t="s">
        <v>84</v>
      </c>
      <c r="B166" s="224" t="s">
        <v>357</v>
      </c>
      <c r="C166" s="288" t="s">
        <v>402</v>
      </c>
      <c r="D166" s="221" t="str">
        <f t="shared" si="2"/>
        <v>S5</v>
      </c>
    </row>
    <row r="167" spans="1:4" x14ac:dyDescent="0.25">
      <c r="A167" s="225" t="s">
        <v>84</v>
      </c>
      <c r="B167" s="224" t="s">
        <v>358</v>
      </c>
      <c r="C167" s="288"/>
      <c r="D167" s="221" t="str">
        <f t="shared" si="2"/>
        <v>S5</v>
      </c>
    </row>
    <row r="168" spans="1:4" x14ac:dyDescent="0.25">
      <c r="A168" s="225" t="s">
        <v>84</v>
      </c>
      <c r="B168" s="224" t="s">
        <v>359</v>
      </c>
      <c r="C168" s="288"/>
      <c r="D168" s="221" t="str">
        <f t="shared" si="2"/>
        <v>S5</v>
      </c>
    </row>
    <row r="169" spans="1:4" x14ac:dyDescent="0.25">
      <c r="A169" s="225" t="s">
        <v>85</v>
      </c>
      <c r="B169" s="224" t="s">
        <v>360</v>
      </c>
      <c r="C169" s="288"/>
      <c r="D169" s="221" t="str">
        <f t="shared" si="2"/>
        <v>S6A</v>
      </c>
    </row>
    <row r="170" spans="1:4" x14ac:dyDescent="0.25">
      <c r="A170" s="225" t="s">
        <v>85</v>
      </c>
      <c r="B170" s="224" t="s">
        <v>361</v>
      </c>
      <c r="C170" s="288"/>
      <c r="D170" s="221" t="str">
        <f t="shared" si="2"/>
        <v>S6A</v>
      </c>
    </row>
    <row r="171" spans="1:4" x14ac:dyDescent="0.25">
      <c r="A171" s="225" t="s">
        <v>85</v>
      </c>
      <c r="B171" s="224" t="s">
        <v>362</v>
      </c>
      <c r="C171" s="288"/>
      <c r="D171" s="221" t="str">
        <f t="shared" si="2"/>
        <v>S6A</v>
      </c>
    </row>
    <row r="172" spans="1:4" x14ac:dyDescent="0.25">
      <c r="A172" s="225" t="s">
        <v>555</v>
      </c>
      <c r="B172" s="224" t="s">
        <v>363</v>
      </c>
      <c r="C172" s="226" t="s">
        <v>402</v>
      </c>
      <c r="D172" s="221" t="str">
        <f t="shared" si="2"/>
        <v>SC1</v>
      </c>
    </row>
    <row r="173" spans="1:4" x14ac:dyDescent="0.25">
      <c r="A173" s="225" t="s">
        <v>554</v>
      </c>
      <c r="B173" s="224" t="s">
        <v>364</v>
      </c>
      <c r="C173" s="288" t="s">
        <v>402</v>
      </c>
      <c r="D173" s="221" t="str">
        <f t="shared" si="2"/>
        <v>T-C&amp;I</v>
      </c>
    </row>
    <row r="174" spans="1:4" x14ac:dyDescent="0.25">
      <c r="A174" s="225" t="s">
        <v>554</v>
      </c>
      <c r="B174" s="224" t="s">
        <v>365</v>
      </c>
      <c r="C174" s="288"/>
      <c r="D174" s="221" t="str">
        <f t="shared" si="2"/>
        <v>T-C&amp;I</v>
      </c>
    </row>
    <row r="175" spans="1:4" x14ac:dyDescent="0.25">
      <c r="A175" s="225" t="s">
        <v>554</v>
      </c>
      <c r="B175" s="224" t="s">
        <v>366</v>
      </c>
      <c r="C175" s="288"/>
      <c r="D175" s="221" t="str">
        <f t="shared" si="2"/>
        <v>T-C&amp;I</v>
      </c>
    </row>
    <row r="176" spans="1:4" x14ac:dyDescent="0.25">
      <c r="A176" s="225" t="s">
        <v>554</v>
      </c>
      <c r="B176" s="224" t="s">
        <v>367</v>
      </c>
      <c r="C176" s="288"/>
      <c r="D176" s="221" t="str">
        <f t="shared" si="2"/>
        <v>T-C&amp;I</v>
      </c>
    </row>
    <row r="177" spans="1:4" x14ac:dyDescent="0.25">
      <c r="A177" s="225" t="s">
        <v>554</v>
      </c>
      <c r="B177" s="224" t="s">
        <v>368</v>
      </c>
      <c r="C177" s="288"/>
      <c r="D177" s="221" t="str">
        <f t="shared" si="2"/>
        <v>T-C&amp;I</v>
      </c>
    </row>
    <row r="178" spans="1:4" x14ac:dyDescent="0.25">
      <c r="A178" s="225" t="s">
        <v>554</v>
      </c>
      <c r="B178" s="224" t="s">
        <v>369</v>
      </c>
      <c r="C178" s="288"/>
      <c r="D178" s="221" t="str">
        <f t="shared" si="2"/>
        <v>T-C&amp;I</v>
      </c>
    </row>
    <row r="179" spans="1:4" x14ac:dyDescent="0.25">
      <c r="A179" s="225" t="s">
        <v>553</v>
      </c>
      <c r="B179" s="224" t="s">
        <v>370</v>
      </c>
      <c r="C179" s="288" t="s">
        <v>402</v>
      </c>
      <c r="D179" s="221" t="str">
        <f t="shared" si="2"/>
        <v>T-RES</v>
      </c>
    </row>
    <row r="180" spans="1:4" x14ac:dyDescent="0.25">
      <c r="A180" s="225" t="s">
        <v>553</v>
      </c>
      <c r="B180" s="224" t="s">
        <v>371</v>
      </c>
      <c r="C180" s="288"/>
      <c r="D180" s="221" t="str">
        <f t="shared" si="2"/>
        <v>T-RES</v>
      </c>
    </row>
    <row r="181" spans="1:4" x14ac:dyDescent="0.25">
      <c r="A181" s="225" t="s">
        <v>553</v>
      </c>
      <c r="B181" s="224" t="s">
        <v>372</v>
      </c>
      <c r="C181" s="288"/>
      <c r="D181" s="221" t="str">
        <f t="shared" si="2"/>
        <v>T-RES</v>
      </c>
    </row>
    <row r="182" spans="1:4" x14ac:dyDescent="0.25">
      <c r="A182" s="225" t="s">
        <v>553</v>
      </c>
      <c r="B182" s="224" t="s">
        <v>373</v>
      </c>
      <c r="C182" s="288"/>
      <c r="D182" s="221" t="str">
        <f t="shared" si="2"/>
        <v>T-RES</v>
      </c>
    </row>
    <row r="183" spans="1:4" x14ac:dyDescent="0.25">
      <c r="A183" s="225" t="s">
        <v>553</v>
      </c>
      <c r="B183" s="224" t="s">
        <v>374</v>
      </c>
      <c r="C183" s="288"/>
      <c r="D183" s="221" t="str">
        <f t="shared" si="2"/>
        <v>T-RES</v>
      </c>
    </row>
    <row r="184" spans="1:4" x14ac:dyDescent="0.25">
      <c r="A184" s="225" t="s">
        <v>553</v>
      </c>
      <c r="B184" s="224" t="s">
        <v>375</v>
      </c>
      <c r="C184" s="288"/>
      <c r="D184" s="221" t="str">
        <f t="shared" si="2"/>
        <v>T-RES</v>
      </c>
    </row>
    <row r="185" spans="1:4" x14ac:dyDescent="0.25">
      <c r="A185" s="225" t="s">
        <v>445</v>
      </c>
      <c r="B185" s="224" t="s">
        <v>376</v>
      </c>
      <c r="C185" s="288" t="s">
        <v>399</v>
      </c>
      <c r="D185" s="221" t="str">
        <f t="shared" si="2"/>
        <v>X01</v>
      </c>
    </row>
    <row r="186" spans="1:4" x14ac:dyDescent="0.25">
      <c r="A186" s="225" t="s">
        <v>445</v>
      </c>
      <c r="B186" s="224" t="s">
        <v>377</v>
      </c>
      <c r="C186" s="288"/>
      <c r="D186" s="221" t="str">
        <f t="shared" si="2"/>
        <v>X01</v>
      </c>
    </row>
    <row r="187" spans="1:4" x14ac:dyDescent="0.25">
      <c r="A187" s="225" t="s">
        <v>445</v>
      </c>
      <c r="B187" s="224" t="s">
        <v>378</v>
      </c>
      <c r="C187" s="288"/>
      <c r="D187" s="221" t="str">
        <f t="shared" si="2"/>
        <v>X01</v>
      </c>
    </row>
    <row r="188" spans="1:4" x14ac:dyDescent="0.25">
      <c r="A188" s="225" t="s">
        <v>445</v>
      </c>
      <c r="B188" s="224" t="s">
        <v>379</v>
      </c>
      <c r="C188" s="288"/>
      <c r="D188" s="221" t="str">
        <f t="shared" si="2"/>
        <v>X01</v>
      </c>
    </row>
    <row r="189" spans="1:4" x14ac:dyDescent="0.25">
      <c r="A189" s="225" t="s">
        <v>445</v>
      </c>
      <c r="B189" s="224" t="s">
        <v>380</v>
      </c>
      <c r="C189" s="288"/>
      <c r="D189" s="221" t="str">
        <f t="shared" si="2"/>
        <v>X01</v>
      </c>
    </row>
    <row r="190" spans="1:4" x14ac:dyDescent="0.25">
      <c r="A190" s="225" t="s">
        <v>445</v>
      </c>
      <c r="B190" s="224" t="s">
        <v>381</v>
      </c>
      <c r="C190" s="288"/>
      <c r="D190" s="221" t="str">
        <f t="shared" si="2"/>
        <v>X01</v>
      </c>
    </row>
    <row r="191" spans="1:4" x14ac:dyDescent="0.25">
      <c r="A191" s="225" t="s">
        <v>552</v>
      </c>
      <c r="B191" s="224" t="s">
        <v>382</v>
      </c>
      <c r="C191" s="288" t="s">
        <v>402</v>
      </c>
      <c r="D191" s="221" t="str">
        <f t="shared" si="2"/>
        <v>ZZZ</v>
      </c>
    </row>
    <row r="192" spans="1:4" x14ac:dyDescent="0.25">
      <c r="A192" s="225" t="s">
        <v>552</v>
      </c>
      <c r="B192" s="224" t="s">
        <v>383</v>
      </c>
      <c r="C192" s="288"/>
      <c r="D192" s="221" t="str">
        <f t="shared" si="2"/>
        <v>ZZZ</v>
      </c>
    </row>
    <row r="193" spans="1:4" x14ac:dyDescent="0.25">
      <c r="A193" s="225" t="s">
        <v>552</v>
      </c>
      <c r="B193" s="224" t="s">
        <v>384</v>
      </c>
      <c r="C193" s="288"/>
      <c r="D193" s="221" t="str">
        <f t="shared" si="2"/>
        <v>ZZZ</v>
      </c>
    </row>
    <row r="194" spans="1:4" x14ac:dyDescent="0.25">
      <c r="A194" s="225" t="s">
        <v>552</v>
      </c>
      <c r="B194" s="224" t="s">
        <v>385</v>
      </c>
      <c r="C194" s="288"/>
      <c r="D194" s="221" t="str">
        <f t="shared" ref="D194:D205" si="3">TRIM(A194)</f>
        <v>ZZZ</v>
      </c>
    </row>
    <row r="195" spans="1:4" x14ac:dyDescent="0.25">
      <c r="A195" s="225" t="s">
        <v>552</v>
      </c>
      <c r="B195" s="224" t="s">
        <v>386</v>
      </c>
      <c r="C195" s="288"/>
      <c r="D195" s="221" t="str">
        <f t="shared" si="3"/>
        <v>ZZZ</v>
      </c>
    </row>
    <row r="196" spans="1:4" x14ac:dyDescent="0.25">
      <c r="A196" s="225" t="s">
        <v>552</v>
      </c>
      <c r="B196" s="224" t="s">
        <v>387</v>
      </c>
      <c r="C196" s="288"/>
      <c r="D196" s="221" t="str">
        <f t="shared" si="3"/>
        <v>ZZZ</v>
      </c>
    </row>
    <row r="197" spans="1:4" x14ac:dyDescent="0.25">
      <c r="A197" s="225" t="s">
        <v>552</v>
      </c>
      <c r="B197" s="224" t="s">
        <v>388</v>
      </c>
      <c r="C197" s="288"/>
      <c r="D197" s="221" t="str">
        <f t="shared" si="3"/>
        <v>ZZZ</v>
      </c>
    </row>
    <row r="198" spans="1:4" x14ac:dyDescent="0.25">
      <c r="A198" s="225" t="s">
        <v>552</v>
      </c>
      <c r="B198" s="224" t="s">
        <v>389</v>
      </c>
      <c r="C198" s="288"/>
      <c r="D198" s="221" t="str">
        <f t="shared" si="3"/>
        <v>ZZZ</v>
      </c>
    </row>
    <row r="199" spans="1:4" x14ac:dyDescent="0.25">
      <c r="A199" s="225" t="s">
        <v>552</v>
      </c>
      <c r="B199" s="224" t="s">
        <v>390</v>
      </c>
      <c r="C199" s="288"/>
      <c r="D199" s="221" t="str">
        <f t="shared" si="3"/>
        <v>ZZZ</v>
      </c>
    </row>
    <row r="200" spans="1:4" x14ac:dyDescent="0.25">
      <c r="A200" s="225" t="s">
        <v>552</v>
      </c>
      <c r="B200" s="224" t="s">
        <v>391</v>
      </c>
      <c r="C200" s="288"/>
      <c r="D200" s="221" t="str">
        <f t="shared" si="3"/>
        <v>ZZZ</v>
      </c>
    </row>
    <row r="201" spans="1:4" x14ac:dyDescent="0.25">
      <c r="A201" s="225" t="s">
        <v>552</v>
      </c>
      <c r="B201" s="224" t="s">
        <v>392</v>
      </c>
      <c r="C201" s="288"/>
      <c r="D201" s="221" t="str">
        <f t="shared" si="3"/>
        <v>ZZZ</v>
      </c>
    </row>
    <row r="202" spans="1:4" x14ac:dyDescent="0.25">
      <c r="A202" s="225" t="s">
        <v>552</v>
      </c>
      <c r="B202" s="224" t="s">
        <v>393</v>
      </c>
      <c r="C202" s="288"/>
      <c r="D202" s="221" t="str">
        <f t="shared" si="3"/>
        <v>ZZZ</v>
      </c>
    </row>
    <row r="203" spans="1:4" x14ac:dyDescent="0.25">
      <c r="A203" s="225" t="s">
        <v>552</v>
      </c>
      <c r="B203" s="224" t="s">
        <v>394</v>
      </c>
      <c r="C203" s="288"/>
      <c r="D203" s="221" t="str">
        <f t="shared" si="3"/>
        <v>ZZZ</v>
      </c>
    </row>
    <row r="204" spans="1:4" x14ac:dyDescent="0.25">
      <c r="A204" s="225" t="s">
        <v>552</v>
      </c>
      <c r="B204" s="224" t="s">
        <v>395</v>
      </c>
      <c r="C204" s="288"/>
      <c r="D204" s="221" t="str">
        <f t="shared" si="3"/>
        <v>ZZZ</v>
      </c>
    </row>
    <row r="205" spans="1:4" x14ac:dyDescent="0.25">
      <c r="A205" s="225" t="s">
        <v>552</v>
      </c>
      <c r="B205" s="224" t="s">
        <v>396</v>
      </c>
      <c r="C205" s="288"/>
      <c r="D205" s="221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f0d9c22b-fcf1-4ac5-af28-836ba5e16df8"/>
    <ds:schemaRef ds:uri="http://purl.org/dc/elements/1.1/"/>
    <ds:schemaRef ds:uri="http://schemas.openxmlformats.org/package/2006/metadata/core-properties"/>
    <ds:schemaRef ds:uri="a2e695b4-9150-42fe-b9c3-37332672e6b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2020-08-04T14:17:39Z</cp:lastPrinted>
  <dcterms:created xsi:type="dcterms:W3CDTF">2020-04-08T09:56:20Z</dcterms:created>
  <dcterms:modified xsi:type="dcterms:W3CDTF">2020-08-17T14:56:43Z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</Properties>
</file>